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upHD Sissi\Montout\Plan de Relance 2023\Notes d'analyses\Véhicules propres\Versions\Maquettage\"/>
    </mc:Choice>
  </mc:AlternateContent>
  <bookViews>
    <workbookView xWindow="0" yWindow="0" windowWidth="20490" windowHeight="7020"/>
  </bookViews>
  <sheets>
    <sheet name="Chapô" sheetId="29" r:id="rId1"/>
    <sheet name="Graph1_Emissions" sheetId="33" r:id="rId2"/>
    <sheet name="Graph2_EvolAides" sheetId="28" r:id="rId3"/>
    <sheet name="Tabl1_Bonus" sheetId="30" r:id="rId4"/>
    <sheet name="Graph 3_Décomposition" sheetId="39" r:id="rId5"/>
    <sheet name="Graph4_Citadines" sheetId="1" r:id="rId6"/>
    <sheet name="Graph5_Occasion" sheetId="27" r:id="rId7"/>
    <sheet name="Tabl2_SUV" sheetId="31" r:id="rId8"/>
    <sheet name="Graph6_PartVE" sheetId="34" r:id="rId9"/>
    <sheet name="Graph7a_VE" sheetId="35" r:id="rId10"/>
    <sheet name="Graph7b-VHR" sheetId="36" r:id="rId11"/>
    <sheet name="Graph8_Subventions" sheetId="37" r:id="rId12"/>
    <sheet name="Graph9_EmissionCO2UE" sheetId="38" r:id="rId13"/>
    <sheet name="Tabl3_malusnet" sheetId="20" r:id="rId14"/>
    <sheet name="Table4_malus0" sheetId="21" r:id="rId15"/>
    <sheet name="Tabl5_Localisation" sheetId="32" r:id="rId16"/>
  </sheets>
  <externalReferences>
    <externalReference r:id="rId17"/>
  </externalReferences>
  <definedNames>
    <definedName name="DonnéesExternes_1" localSheetId="12" hidden="1">Graph9_EmissionCO2UE!#REF!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9" l="1"/>
  <c r="O21" i="39"/>
  <c r="N21" i="39"/>
  <c r="E11" i="39"/>
  <c r="C4" i="39"/>
  <c r="C5" i="39" l="1"/>
  <c r="C9" i="39"/>
  <c r="C11" i="39"/>
  <c r="C10" i="39"/>
  <c r="C13" i="39" l="1"/>
  <c r="H10" i="39" s="1"/>
  <c r="D9" i="39"/>
  <c r="D10" i="39"/>
  <c r="D11" i="39"/>
  <c r="C12" i="39"/>
  <c r="H9" i="39" l="1"/>
  <c r="H11" i="39"/>
  <c r="H12" i="39"/>
  <c r="D12" i="39"/>
  <c r="D13" i="39"/>
  <c r="I11" i="39" s="1"/>
  <c r="I9" i="39" l="1"/>
  <c r="I10" i="39"/>
  <c r="I12" i="39"/>
  <c r="C50" i="29"/>
  <c r="C48" i="29"/>
  <c r="B26" i="33" l="1"/>
  <c r="J14" i="38" l="1"/>
  <c r="J13" i="38"/>
  <c r="J12" i="38" l="1"/>
  <c r="J11" i="38"/>
  <c r="J10" i="38"/>
  <c r="J9" i="38"/>
  <c r="J8" i="38"/>
  <c r="J7" i="38"/>
  <c r="J6" i="38"/>
  <c r="C3" i="36"/>
  <c r="D3" i="36" s="1"/>
  <c r="E3" i="36" s="1"/>
  <c r="F3" i="36" s="1"/>
  <c r="G3" i="36" s="1"/>
  <c r="H3" i="36" s="1"/>
  <c r="I3" i="36" s="1"/>
  <c r="D5" i="35"/>
  <c r="E5" i="35" s="1"/>
  <c r="F5" i="35" s="1"/>
  <c r="G5" i="35" s="1"/>
  <c r="H5" i="35" s="1"/>
  <c r="I5" i="35" s="1"/>
  <c r="C5" i="35"/>
  <c r="N165" i="34"/>
  <c r="M165" i="34"/>
  <c r="L165" i="34"/>
  <c r="N164" i="34"/>
  <c r="M164" i="34"/>
  <c r="L164" i="34"/>
  <c r="N163" i="34"/>
  <c r="M163" i="34"/>
  <c r="L163" i="34"/>
  <c r="N162" i="34"/>
  <c r="M162" i="34"/>
  <c r="L162" i="34"/>
  <c r="N161" i="34"/>
  <c r="M161" i="34"/>
  <c r="L161" i="34"/>
  <c r="N160" i="34"/>
  <c r="M160" i="34"/>
  <c r="L160" i="34"/>
  <c r="N159" i="34"/>
  <c r="M159" i="34"/>
  <c r="L159" i="34"/>
  <c r="N158" i="34"/>
  <c r="M158" i="34"/>
  <c r="L158" i="34"/>
  <c r="N157" i="34"/>
  <c r="M157" i="34"/>
  <c r="L157" i="34"/>
  <c r="P156" i="34"/>
  <c r="O156" i="34"/>
  <c r="P151" i="34"/>
  <c r="P144" i="34"/>
  <c r="O144" i="34"/>
  <c r="P141" i="34"/>
  <c r="Q139" i="34"/>
  <c r="P139" i="34"/>
  <c r="P91" i="34"/>
  <c r="H9" i="29" l="1"/>
  <c r="I8" i="29"/>
  <c r="H8" i="29"/>
  <c r="G8" i="29"/>
  <c r="I7" i="29"/>
  <c r="H7" i="29"/>
  <c r="G7" i="29"/>
  <c r="I6" i="29"/>
  <c r="H6" i="29"/>
  <c r="G6" i="29"/>
  <c r="I5" i="29"/>
  <c r="H5" i="29"/>
  <c r="G5" i="29"/>
  <c r="I4" i="29"/>
  <c r="H4" i="29"/>
  <c r="G4" i="29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E7" i="1" l="1"/>
  <c r="E8" i="1"/>
  <c r="E6" i="1"/>
</calcChain>
</file>

<file path=xl/sharedStrings.xml><?xml version="1.0" encoding="utf-8"?>
<sst xmlns="http://schemas.openxmlformats.org/spreadsheetml/2006/main" count="466" uniqueCount="365">
  <si>
    <t>Segment B</t>
  </si>
  <si>
    <t>Prix de revente au bout de 10 ans</t>
  </si>
  <si>
    <t>Aides perçues 1</t>
  </si>
  <si>
    <t>Ménage intermédiaire</t>
  </si>
  <si>
    <t>Ménage modeste</t>
  </si>
  <si>
    <t>Coût annuel à l'usage 1</t>
  </si>
  <si>
    <t>Surcoût à l'investissement</t>
  </si>
  <si>
    <t>Economies annuelles à l'usage</t>
  </si>
  <si>
    <t>Surcoût à l'investissement (hors aides)</t>
  </si>
  <si>
    <t>Ménage très modeste / Modeste "gros rouleur"</t>
  </si>
  <si>
    <t>Différentiel de prix de revente au bout de 10 ans</t>
  </si>
  <si>
    <t>Surcoût et économies d'une citadine électrique vs. thermique, hors aides</t>
  </si>
  <si>
    <t>Surcoût net des aides et économies - Ménage supérieur</t>
  </si>
  <si>
    <t>Effet des aides et du malus</t>
  </si>
  <si>
    <t>Graphique 3 – Surcoûts (à droite) et économies (à gauche) associées à l’achat d’une voiture neuve du segment B par type de ménage, compte tenu des aides en vigueur en 2024</t>
  </si>
  <si>
    <t>Part des ventes de véhicules électriques (%)</t>
  </si>
  <si>
    <t>Année</t>
  </si>
  <si>
    <t>Série observée</t>
  </si>
  <si>
    <t>Situation sans bon./mal.*</t>
  </si>
  <si>
    <t>Variation (Δ) en %</t>
  </si>
  <si>
    <t>Δ en ppc**</t>
  </si>
  <si>
    <t>Δ en ppc</t>
  </si>
  <si>
    <t>(1)</t>
  </si>
  <si>
    <t>(2)</t>
  </si>
  <si>
    <t>(3)</t>
  </si>
  <si>
    <t>(4)</t>
  </si>
  <si>
    <t>(5)</t>
  </si>
  <si>
    <t>(6)</t>
  </si>
  <si>
    <t>Tableau 3 – Exercice contrefactuel : le malus à 0 en France mais le bonus est conservé</t>
  </si>
  <si>
    <t>en l’état, prise en compte de la marge extensive</t>
  </si>
  <si>
    <r>
      <t>CO</t>
    </r>
    <r>
      <rPr>
        <b/>
        <vertAlign val="subscript"/>
        <sz val="10"/>
        <color rgb="FF142882"/>
        <rFont val="Arial"/>
        <family val="2"/>
      </rPr>
      <t>2</t>
    </r>
  </si>
  <si>
    <t>Part des ventes électrique</t>
  </si>
  <si>
    <t>Période</t>
  </si>
  <si>
    <t>CF zéro malus</t>
  </si>
  <si>
    <t>Δ en %</t>
  </si>
  <si>
    <t>Malus</t>
  </si>
  <si>
    <t>Bonus</t>
  </si>
  <si>
    <t>Graphique 2 – Evolution des montants plafonds du bonus écologique pour les véhicules légers électriques à destination des ménages</t>
  </si>
  <si>
    <t>Ensemble des ménages</t>
  </si>
  <si>
    <t>Ménages modestes (5 premiers déciles de revenu)</t>
  </si>
  <si>
    <t>Autres ménages (5 déciles sup. de revenu)</t>
  </si>
  <si>
    <t>jan-fev2020</t>
  </si>
  <si>
    <t>mars-dec2020</t>
  </si>
  <si>
    <t>&gt;226</t>
  </si>
  <si>
    <t>https://www.carissime.com/bonus_malus_ecologique_2017.htm</t>
  </si>
  <si>
    <t>Citadine Crit'air 1 2020 vs Crit'air 3 2008</t>
  </si>
  <si>
    <t>Economies à l'usage</t>
  </si>
  <si>
    <t>Citadine électrique 2020 vs. Citadine Crit'air 1 2020</t>
  </si>
  <si>
    <t>(a)</t>
  </si>
  <si>
    <t>(b)</t>
  </si>
  <si>
    <t>VP neufs électriques</t>
  </si>
  <si>
    <t>VP neufs totaux</t>
  </si>
  <si>
    <t>VP neufs électriques - Ménages</t>
  </si>
  <si>
    <t>VP non électriques - Ménages</t>
  </si>
  <si>
    <t>VP neufs totaux - Ménages</t>
  </si>
  <si>
    <t>VP neufs soumis à un malus</t>
  </si>
  <si>
    <t>VP neufs bénéficiant d'un bonus</t>
  </si>
  <si>
    <t>VP neufs électriques - entreprises</t>
  </si>
  <si>
    <t>VP neufs - Bonus décidés - Ménages</t>
  </si>
  <si>
    <t>VP neufs soumis à un malus - Immat totales</t>
  </si>
  <si>
    <t>% Ménages dans les immatriculations de VP neufs électriques</t>
  </si>
  <si>
    <t>% Ménages dans les immatriculations totales de VP neufs</t>
  </si>
  <si>
    <t>% Electrique dans les immatriculations de VP neufs des ménages</t>
  </si>
  <si>
    <t>Les ménages et la mobilité électrique</t>
  </si>
  <si>
    <t>Chapô</t>
  </si>
  <si>
    <t>Barèmes Malus</t>
  </si>
  <si>
    <t>2018</t>
  </si>
  <si>
    <t>2019</t>
  </si>
  <si>
    <t>2020</t>
  </si>
  <si>
    <t>2021</t>
  </si>
  <si>
    <t>2022</t>
  </si>
  <si>
    <t>2023</t>
  </si>
  <si>
    <t>T1 2024</t>
  </si>
  <si>
    <t>Personnes physiques</t>
  </si>
  <si>
    <t>Total</t>
  </si>
  <si>
    <t>Neuves</t>
  </si>
  <si>
    <t>dont bonus 7 000€</t>
  </si>
  <si>
    <t>Occasions</t>
  </si>
  <si>
    <t>Personnes morales</t>
  </si>
  <si>
    <t>Tableau 1 - Bonus décidés pour des voitures particulières depuis 2018</t>
  </si>
  <si>
    <t>SUV-C électrique</t>
  </si>
  <si>
    <t>SUV-D électrique</t>
  </si>
  <si>
    <t>SUV-C essence</t>
  </si>
  <si>
    <t>SUV-D essence</t>
  </si>
  <si>
    <t>€</t>
  </si>
  <si>
    <t>[45 000-47 000] €</t>
  </si>
  <si>
    <t>[45 000-71 000] €</t>
  </si>
  <si>
    <t>[35 000-40 000] €</t>
  </si>
  <si>
    <t>[62 000-70 000] €</t>
  </si>
  <si>
    <t>2,1 t</t>
  </si>
  <si>
    <t>[2-2,2] t</t>
  </si>
  <si>
    <t>1,4 t</t>
  </si>
  <si>
    <t>1,8 t</t>
  </si>
  <si>
    <t xml:space="preserve">Malus </t>
  </si>
  <si>
    <t>2 375 €</t>
  </si>
  <si>
    <t>140 gCO2/km</t>
  </si>
  <si>
    <t>[191-208] gCO2/km</t>
  </si>
  <si>
    <t>980 €</t>
  </si>
  <si>
    <t>[48 900-60 000] €</t>
  </si>
  <si>
    <t>4 000 €</t>
  </si>
  <si>
    <t>0 €</t>
  </si>
  <si>
    <t>Tableau 2 – Cas-types de SUV électrique et thermique</t>
  </si>
  <si>
    <r>
      <t>CO</t>
    </r>
    <r>
      <rPr>
        <b/>
        <vertAlign val="subscript"/>
        <sz val="10"/>
        <color rgb="FF142882"/>
        <rFont val="Arial"/>
        <family val="2"/>
      </rPr>
      <t xml:space="preserve">2 </t>
    </r>
    <r>
      <rPr>
        <b/>
        <sz val="10"/>
        <color rgb="FF142882"/>
        <rFont val="Arial"/>
        <family val="2"/>
      </rPr>
      <t>(g/km NEDC)</t>
    </r>
  </si>
  <si>
    <t xml:space="preserve">Tableau 3 – Evolution des variables d’intérêt en France avec et sans bonus – malus </t>
  </si>
  <si>
    <t>CF zéro bonus-malus</t>
  </si>
  <si>
    <t>Tableau 5 – Exercice contrefactuel : part de localisation française</t>
  </si>
  <si>
    <t>Tranports (Métropole et Outre-mer)</t>
  </si>
  <si>
    <t>Objectifs transports SNBC 2 (budgets)</t>
  </si>
  <si>
    <t>Objectifs transports SNBC 2 (tranches annuelles)</t>
  </si>
  <si>
    <t>Graphique 1. Evolution des émissions dans l'air de CO2e du secteur des transports en France (Métropole et Outre-mer UE)</t>
  </si>
  <si>
    <t>Années</t>
  </si>
  <si>
    <t>Source : données ASP, éléments transmis par la DGEC</t>
  </si>
  <si>
    <t>Source : d’après Ministère de la Transition écologique, Caradisiac</t>
  </si>
  <si>
    <t>Source : Citepa, 2023</t>
  </si>
  <si>
    <t>Sources : RSVERO, SDES et ASP pour les bonus décidés</t>
  </si>
  <si>
    <t>Source : hypothèses et calculs France Stratégie, sur la base des modèles de véhicules suivants : Peugeot e-208, Renault Clio</t>
  </si>
  <si>
    <t>Source : hypothèses et calculs France Stratégie.</t>
  </si>
  <si>
    <t xml:space="preserve">Source : hypothèses et calculs France Stratégie sur la base des modèles de véhicules suivants : Tesla Model Y Propulsion, Peugeot e-3008 (A) ; Audi Q8 eTron (B), Peugeot 3008 (C), Audi Q8 </t>
  </si>
  <si>
    <t>Source : SDES, RSVERO</t>
  </si>
  <si>
    <t>Gazole (thermique)</t>
  </si>
  <si>
    <t>Essence (thermique)</t>
  </si>
  <si>
    <t>hybride gazole non rechargeable</t>
  </si>
  <si>
    <t>hybride essence non rechargeable</t>
  </si>
  <si>
    <t>gazole
(y compris hybrides non rechargeables)</t>
  </si>
  <si>
    <t>essence
(y compris hybrides non rechargeables)</t>
  </si>
  <si>
    <t>hybride rechargeable</t>
  </si>
  <si>
    <t>Electrique</t>
  </si>
  <si>
    <t>Gaz &amp; ND</t>
  </si>
  <si>
    <t>Part des vp hybrides rechargeables</t>
  </si>
  <si>
    <t>Part des vp électriques</t>
  </si>
  <si>
    <t xml:space="preserve">Part des vp thermiques </t>
  </si>
  <si>
    <t>2011_01</t>
  </si>
  <si>
    <t>2011_02</t>
  </si>
  <si>
    <t>2011_03</t>
  </si>
  <si>
    <t>2011_04</t>
  </si>
  <si>
    <t>2011_05</t>
  </si>
  <si>
    <t>2011_06</t>
  </si>
  <si>
    <t>2011_07</t>
  </si>
  <si>
    <t>2011_08</t>
  </si>
  <si>
    <t>2011_09</t>
  </si>
  <si>
    <t>2011_10</t>
  </si>
  <si>
    <t>2011_11</t>
  </si>
  <si>
    <t>2011_12</t>
  </si>
  <si>
    <t>2012_01</t>
  </si>
  <si>
    <t>2012_02</t>
  </si>
  <si>
    <t>2012_03</t>
  </si>
  <si>
    <t>2012_04</t>
  </si>
  <si>
    <t>2012_05</t>
  </si>
  <si>
    <t>2012_06</t>
  </si>
  <si>
    <t>2012_07</t>
  </si>
  <si>
    <t>2012_08</t>
  </si>
  <si>
    <t>2012_09</t>
  </si>
  <si>
    <t>2012_10</t>
  </si>
  <si>
    <t>2012_11</t>
  </si>
  <si>
    <t>2012_12</t>
  </si>
  <si>
    <t>2013_01</t>
  </si>
  <si>
    <t>2013_02</t>
  </si>
  <si>
    <t>2013_03</t>
  </si>
  <si>
    <t>2013_04</t>
  </si>
  <si>
    <t>2013_05</t>
  </si>
  <si>
    <t>2013_06</t>
  </si>
  <si>
    <t>2013_07</t>
  </si>
  <si>
    <t>2013_08</t>
  </si>
  <si>
    <t>2013_09</t>
  </si>
  <si>
    <t>2013_10</t>
  </si>
  <si>
    <t>2013_11</t>
  </si>
  <si>
    <t>2013_12</t>
  </si>
  <si>
    <t>2014_01</t>
  </si>
  <si>
    <t>2014_02</t>
  </si>
  <si>
    <t>2014_03</t>
  </si>
  <si>
    <t>2014_04</t>
  </si>
  <si>
    <t>2014_05</t>
  </si>
  <si>
    <t>2014_06</t>
  </si>
  <si>
    <t>2014_07</t>
  </si>
  <si>
    <t>2014_08</t>
  </si>
  <si>
    <t>2014_09</t>
  </si>
  <si>
    <t>2014_10</t>
  </si>
  <si>
    <t>2014_11</t>
  </si>
  <si>
    <t>2014_12</t>
  </si>
  <si>
    <t>2015_01</t>
  </si>
  <si>
    <t>2015_02</t>
  </si>
  <si>
    <t>2015_03</t>
  </si>
  <si>
    <t>2015_04</t>
  </si>
  <si>
    <t>2015_05</t>
  </si>
  <si>
    <t>2015_06</t>
  </si>
  <si>
    <t>2015_07</t>
  </si>
  <si>
    <t>2015_08</t>
  </si>
  <si>
    <t>2015_09</t>
  </si>
  <si>
    <t>2015_10</t>
  </si>
  <si>
    <t>2015_11</t>
  </si>
  <si>
    <t>2015_12</t>
  </si>
  <si>
    <t>2016_01</t>
  </si>
  <si>
    <t>2016_02</t>
  </si>
  <si>
    <t>2016_03</t>
  </si>
  <si>
    <t>2016_04</t>
  </si>
  <si>
    <t>2016_05</t>
  </si>
  <si>
    <t>2016_06</t>
  </si>
  <si>
    <t>2016_07</t>
  </si>
  <si>
    <t>2016_08</t>
  </si>
  <si>
    <t>2016_09</t>
  </si>
  <si>
    <t>2016_10</t>
  </si>
  <si>
    <t>2016_11</t>
  </si>
  <si>
    <t>2016_12</t>
  </si>
  <si>
    <t>2017_01</t>
  </si>
  <si>
    <t>2017_02</t>
  </si>
  <si>
    <t>2017_03</t>
  </si>
  <si>
    <t>2017_04</t>
  </si>
  <si>
    <t>2017_05</t>
  </si>
  <si>
    <t>2017_06</t>
  </si>
  <si>
    <t>2017_07</t>
  </si>
  <si>
    <t>2017_08</t>
  </si>
  <si>
    <t>2017_09</t>
  </si>
  <si>
    <t>2017_10</t>
  </si>
  <si>
    <t>2017_11</t>
  </si>
  <si>
    <t>2017_12</t>
  </si>
  <si>
    <t>2018_01</t>
  </si>
  <si>
    <t>2018_02</t>
  </si>
  <si>
    <t>2018_03</t>
  </si>
  <si>
    <t>2018_04</t>
  </si>
  <si>
    <t>2018_05</t>
  </si>
  <si>
    <t>2018_06</t>
  </si>
  <si>
    <t>2018_07</t>
  </si>
  <si>
    <t>2018_08</t>
  </si>
  <si>
    <t>2018_09</t>
  </si>
  <si>
    <t>2018_10</t>
  </si>
  <si>
    <t>2018_11</t>
  </si>
  <si>
    <t>2018_12</t>
  </si>
  <si>
    <t>2019_01</t>
  </si>
  <si>
    <t>2019_02</t>
  </si>
  <si>
    <t>2019_03</t>
  </si>
  <si>
    <t>2019_04</t>
  </si>
  <si>
    <t>2019_05</t>
  </si>
  <si>
    <t>2019_06</t>
  </si>
  <si>
    <t>2019_07</t>
  </si>
  <si>
    <t>2019_08</t>
  </si>
  <si>
    <t>2019_09</t>
  </si>
  <si>
    <t>2019_10</t>
  </si>
  <si>
    <t>2019_11</t>
  </si>
  <si>
    <t>2019_12</t>
  </si>
  <si>
    <t>2020_01</t>
  </si>
  <si>
    <t>2020_02</t>
  </si>
  <si>
    <t>2020_03</t>
  </si>
  <si>
    <t>2020_04</t>
  </si>
  <si>
    <t>2020_05</t>
  </si>
  <si>
    <t>2020_06</t>
  </si>
  <si>
    <t>2020_07</t>
  </si>
  <si>
    <t>2020_08</t>
  </si>
  <si>
    <t>2020_09</t>
  </si>
  <si>
    <t>2020_10</t>
  </si>
  <si>
    <t>2020_11</t>
  </si>
  <si>
    <t>2020_12</t>
  </si>
  <si>
    <t>2021_01</t>
  </si>
  <si>
    <t>2021_02</t>
  </si>
  <si>
    <t>2021_03</t>
  </si>
  <si>
    <t>2021_04</t>
  </si>
  <si>
    <t>2021_05</t>
  </si>
  <si>
    <t>2021_06</t>
  </si>
  <si>
    <t>2021_07</t>
  </si>
  <si>
    <t>2021_08</t>
  </si>
  <si>
    <t>2021_09</t>
  </si>
  <si>
    <t>2021_10</t>
  </si>
  <si>
    <t>2021_11</t>
  </si>
  <si>
    <t>2021_12</t>
  </si>
  <si>
    <t>electrique</t>
  </si>
  <si>
    <t>2022_01</t>
  </si>
  <si>
    <t>2022_02</t>
  </si>
  <si>
    <t>2022_03</t>
  </si>
  <si>
    <t>2022_04</t>
  </si>
  <si>
    <t>2022_05</t>
  </si>
  <si>
    <t>2022_06</t>
  </si>
  <si>
    <t>2022_07</t>
  </si>
  <si>
    <t>2022_08</t>
  </si>
  <si>
    <t>2022_09</t>
  </si>
  <si>
    <t>2022_10</t>
  </si>
  <si>
    <t>2022_11</t>
  </si>
  <si>
    <t>2022_12</t>
  </si>
  <si>
    <t>2023_01</t>
  </si>
  <si>
    <t>2023_02</t>
  </si>
  <si>
    <t>2023_03</t>
  </si>
  <si>
    <t>2023_04</t>
  </si>
  <si>
    <t>2023_05</t>
  </si>
  <si>
    <t>2023_06</t>
  </si>
  <si>
    <t>2023_07</t>
  </si>
  <si>
    <t>2023_08</t>
  </si>
  <si>
    <t>2023_09</t>
  </si>
  <si>
    <t>2023_10</t>
  </si>
  <si>
    <t>2023_11</t>
  </si>
  <si>
    <t>2023_12</t>
  </si>
  <si>
    <t>2024_01</t>
  </si>
  <si>
    <t>2024_02</t>
  </si>
  <si>
    <t>2024_03</t>
  </si>
  <si>
    <t>Sources : European Alternative Fuels Observatory.</t>
  </si>
  <si>
    <t xml:space="preserve">Allemagne </t>
  </si>
  <si>
    <t>Dannemark</t>
  </si>
  <si>
    <t>Norvège (Echelle de gauche)</t>
  </si>
  <si>
    <t xml:space="preserve">France </t>
  </si>
  <si>
    <t xml:space="preserve">Pays-Bas </t>
  </si>
  <si>
    <t xml:space="preserve">Espagne </t>
  </si>
  <si>
    <t xml:space="preserve">Italie </t>
  </si>
  <si>
    <t xml:space="preserve">Suède </t>
  </si>
  <si>
    <t>Royaume-Uni</t>
  </si>
  <si>
    <t xml:space="preserve">UE </t>
  </si>
  <si>
    <t xml:space="preserve">Graphique 6 b) – Moyenne annuelle de la part de marché pour différentes catégories de voitures individuelles dans les pays européens </t>
  </si>
  <si>
    <t xml:space="preserve">Dannemark </t>
  </si>
  <si>
    <t xml:space="preserve">Norvège </t>
  </si>
  <si>
    <t>Pays-Bas</t>
  </si>
  <si>
    <t>UE</t>
  </si>
  <si>
    <t>Source : Transport &amp; environment (2022), « The good tax guide : A comparison of taxation in Europe »</t>
  </si>
  <si>
    <t xml:space="preserve">Montant de la subvention </t>
  </si>
  <si>
    <t>Allemagne</t>
  </si>
  <si>
    <t xml:space="preserve">Autriche </t>
  </si>
  <si>
    <t>Croatie</t>
  </si>
  <si>
    <t>Espagne</t>
  </si>
  <si>
    <t>Estonie</t>
  </si>
  <si>
    <t>Finlande</t>
  </si>
  <si>
    <t>France</t>
  </si>
  <si>
    <t>Grèce</t>
  </si>
  <si>
    <t>Italie</t>
  </si>
  <si>
    <t xml:space="preserve">Lettonie </t>
  </si>
  <si>
    <t>Lituanie</t>
  </si>
  <si>
    <t>Luxembourg</t>
  </si>
  <si>
    <t>Malte</t>
  </si>
  <si>
    <t>Pologne</t>
  </si>
  <si>
    <t>Portugal</t>
  </si>
  <si>
    <t>Roumanie</t>
  </si>
  <si>
    <t>Slovénie</t>
  </si>
  <si>
    <t>Source : IPP à partir des données de l’Agence européenne pour l’environnement (EEA</t>
  </si>
  <si>
    <t>NEDC</t>
  </si>
  <si>
    <t>En 2022, la norme est WLTP</t>
  </si>
  <si>
    <t>Suède</t>
  </si>
  <si>
    <t>Source : IPP</t>
  </si>
  <si>
    <t>dont soumis à un malus</t>
  </si>
  <si>
    <t>VP neufs totaux - Entreprises</t>
  </si>
  <si>
    <t>VP non électriques - Entreprises</t>
  </si>
  <si>
    <t>VP neufs électriques - Entreprises</t>
  </si>
  <si>
    <t>dont soumis à un bonus</t>
  </si>
  <si>
    <t>Décomposition des véhicules neufs</t>
  </si>
  <si>
    <t>Structure des Véhicules neufs des ménages</t>
  </si>
  <si>
    <t>VP neufs hybrides rechargeables - Ménages</t>
  </si>
  <si>
    <t>VP Thermiques - Ménages</t>
  </si>
  <si>
    <t>Décomposition des achats de véhicules neufs en 2022</t>
  </si>
  <si>
    <t>part des achats par des particuliers</t>
  </si>
  <si>
    <t>Décomposition par motorisation et par statut</t>
  </si>
  <si>
    <t>en %</t>
  </si>
  <si>
    <t>Ménages</t>
  </si>
  <si>
    <t>Entreprises</t>
  </si>
  <si>
    <t>Ensemble</t>
  </si>
  <si>
    <t>Hybride rechargeable</t>
  </si>
  <si>
    <t>Hybride non rechargeable</t>
  </si>
  <si>
    <t>Thermique, gaz et inconnu</t>
  </si>
  <si>
    <t xml:space="preserve">Motorisations des voitures acquises par des particuliers en 2022 </t>
  </si>
  <si>
    <t>Essence</t>
  </si>
  <si>
    <t>Électrique</t>
  </si>
  <si>
    <t>Diesel HNR*</t>
  </si>
  <si>
    <t xml:space="preserve">Diesel </t>
  </si>
  <si>
    <t>dont bonus</t>
  </si>
  <si>
    <t>Gaz et inconnu</t>
  </si>
  <si>
    <t>Essence HNR*</t>
  </si>
  <si>
    <r>
      <rPr>
        <b/>
        <sz val="11"/>
        <color theme="1"/>
        <rFont val="Calibri"/>
        <family val="2"/>
        <scheme val="minor"/>
      </rPr>
      <t>Sources :</t>
    </r>
    <r>
      <rPr>
        <sz val="11"/>
        <color theme="1"/>
        <rFont val="Calibri"/>
        <family val="2"/>
        <scheme val="minor"/>
      </rPr>
      <t xml:space="preserve"> SDES, RSVERO ; Insee, Fidéli</t>
    </r>
  </si>
  <si>
    <t>Graphique 4 – Surcoûts (à droite) et économies (à gauche) associées à l’achat d’une voiture neuve du segment B par type de ménage, compte tenu des aides en vigueur en 2024</t>
  </si>
  <si>
    <t>Graphique 5 - Surcoût à l'achat et gains à l'usage entre une citadine électrique, une citadine Crit'air 1 équivalente et une citadine Crit'air 3 ancienne sur le marché de l'occasion</t>
  </si>
  <si>
    <r>
      <t>Graphique 6 – Part des véhicules électriques, hybrides rechargeables et thermiques dans les ventes de véhicules particuliers neufs en France</t>
    </r>
    <r>
      <rPr>
        <sz val="8"/>
        <color theme="1"/>
        <rFont val="Arial"/>
        <family val="2"/>
      </rPr>
      <t> </t>
    </r>
  </si>
  <si>
    <t xml:space="preserve">Graphique 7 a) – Moyenne annuelle de la part de marché pour  différentes catégories de voitures individuelles dans les pays européens </t>
  </si>
  <si>
    <t xml:space="preserve">Graphique 8. Subvention à l’achat de véhicule électrique léger par un particulier dans les différents pays européens  (Septembre 2022). </t>
  </si>
  <si>
    <r>
      <t xml:space="preserve">Graphique 9 – Moyenne annuelle des émissions de </t>
    </r>
    <r>
      <rPr>
        <b/>
        <i/>
        <sz val="11.5"/>
        <color theme="1"/>
        <rFont val="Arial"/>
        <family val="2"/>
      </rPr>
      <t>CO</t>
    </r>
    <r>
      <rPr>
        <b/>
        <i/>
        <vertAlign val="subscript"/>
        <sz val="11.5"/>
        <color theme="1"/>
        <rFont val="Arial"/>
        <family val="2"/>
      </rPr>
      <t>2</t>
    </r>
    <r>
      <rPr>
        <b/>
        <i/>
        <sz val="10.5"/>
        <color theme="1"/>
        <rFont val="Arial"/>
        <family val="2"/>
      </rPr>
      <t xml:space="preserve"> des voitures individuelles dans les pays européens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</si>
</sst>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  <numFmt numFmtId="165" formatCode="_-* #,##0\ &quot;€&quot;_-;\-* #,##0\ &quot;€&quot;_-;_-* &quot;-&quot;??\ &quot;€&quot;_-;_-@_-"/>
    <numFmt numFmtId="166" formatCode="_-* #,##0_-;\-* #,##0_-;_-* &quot;-&quot;??_-;_-@_-"/>
    <numFmt numFmtId="167" formatCode="0.0%"/>
    <numFmt numFmtId="168" formatCode="_-* #,##0.0\ _€_-;\-* #,##0.0\ _€_-;_-* &quot;-&quot;?\ _€_-;_-@_-"/>
    <numFmt numFmtId="169" formatCode="_-* #,##0\ _€_-;\-* #,##0\ _€_-;_-* &quot;-&quot;?\ _€_-;_-@_-"/>
  </numFmts>
  <fonts count="4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.5"/>
      <color theme="1"/>
      <name val="Arial"/>
      <family val="2"/>
    </font>
    <font>
      <b/>
      <sz val="11"/>
      <color rgb="FF3E3E3E"/>
      <name val="Arial"/>
      <family val="2"/>
    </font>
    <font>
      <b/>
      <sz val="10"/>
      <color rgb="FF142882"/>
      <name val="Arial"/>
      <family val="2"/>
    </font>
    <font>
      <b/>
      <vertAlign val="subscript"/>
      <sz val="10"/>
      <color rgb="FF142882"/>
      <name val="Arial"/>
      <family val="2"/>
    </font>
    <font>
      <sz val="10"/>
      <color rgb="FF142882"/>
      <name val="Arial"/>
      <family val="2"/>
    </font>
    <font>
      <sz val="10"/>
      <color rgb="FF3E3E3E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color rgb="FF2F5496"/>
      <name val="Arial"/>
      <family val="2"/>
    </font>
    <font>
      <b/>
      <sz val="11"/>
      <color theme="8" tint="-0.499984740745262"/>
      <name val="Calibri"/>
      <family val="2"/>
      <scheme val="minor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i/>
      <sz val="9.5"/>
      <color theme="1"/>
      <name val="Arial"/>
      <family val="2"/>
    </font>
    <font>
      <i/>
      <sz val="10"/>
      <color theme="1"/>
      <name val="Arial"/>
      <family val="2"/>
    </font>
    <font>
      <b/>
      <i/>
      <sz val="10.5"/>
      <color theme="1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0"/>
      <color rgb="FFFF0000"/>
      <name val="Calibri"/>
      <family val="2"/>
      <scheme val="minor"/>
    </font>
    <font>
      <b/>
      <i/>
      <sz val="11.5"/>
      <color theme="1"/>
      <name val="Arial"/>
      <family val="2"/>
    </font>
    <font>
      <b/>
      <i/>
      <vertAlign val="subscript"/>
      <sz val="11.5"/>
      <color theme="1"/>
      <name val="Arial"/>
      <family val="2"/>
    </font>
    <font>
      <sz val="11.5"/>
      <color theme="1"/>
      <name val="Arial"/>
      <family val="2"/>
    </font>
    <font>
      <sz val="12"/>
      <color theme="1"/>
      <name val="Times New Roman"/>
      <family val="1"/>
    </font>
    <font>
      <b/>
      <sz val="9.5"/>
      <color rgb="FF000000"/>
      <name val="Albany AMT"/>
    </font>
    <font>
      <b/>
      <sz val="9.5"/>
      <color rgb="FF112277"/>
      <name val="Albany AMT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2F4077"/>
        <bgColor rgb="FFFFFFFF"/>
      </patternFill>
    </fill>
    <fill>
      <patternFill patternType="solid">
        <fgColor rgb="FF435CAB"/>
        <bgColor rgb="FFFFFFFF"/>
      </patternFill>
    </fill>
    <fill>
      <patternFill patternType="solid">
        <fgColor rgb="FF9FADD9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87CD"/>
      </right>
      <top style="thick">
        <color rgb="FF0087CD"/>
      </top>
      <bottom style="medium">
        <color rgb="FF0087CD"/>
      </bottom>
      <diagonal/>
    </border>
    <border>
      <left/>
      <right style="medium">
        <color rgb="FF0087CD"/>
      </right>
      <top style="thick">
        <color rgb="FF0087CD"/>
      </top>
      <bottom/>
      <diagonal/>
    </border>
    <border>
      <left/>
      <right style="medium">
        <color rgb="FF0087CD"/>
      </right>
      <top/>
      <bottom style="medium">
        <color rgb="FF0087CD"/>
      </bottom>
      <diagonal/>
    </border>
    <border>
      <left/>
      <right/>
      <top/>
      <bottom style="medium">
        <color rgb="FF0087CD"/>
      </bottom>
      <diagonal/>
    </border>
    <border>
      <left/>
      <right style="medium">
        <color rgb="FF0087CD"/>
      </right>
      <top/>
      <bottom style="thick">
        <color rgb="FF0087CD"/>
      </bottom>
      <diagonal/>
    </border>
    <border>
      <left/>
      <right/>
      <top/>
      <bottom style="thick">
        <color rgb="FF0087CD"/>
      </bottom>
      <diagonal/>
    </border>
    <border>
      <left style="medium">
        <color rgb="FF0087CD"/>
      </left>
      <right/>
      <top style="medium">
        <color rgb="FF0087CD"/>
      </top>
      <bottom style="medium">
        <color rgb="FF0087CD"/>
      </bottom>
      <diagonal/>
    </border>
    <border>
      <left/>
      <right/>
      <top style="medium">
        <color rgb="FF0087CD"/>
      </top>
      <bottom style="medium">
        <color rgb="FF0087CD"/>
      </bottom>
      <diagonal/>
    </border>
    <border>
      <left/>
      <right style="medium">
        <color rgb="FF0087CD"/>
      </right>
      <top style="medium">
        <color rgb="FF0087CD"/>
      </top>
      <bottom style="medium">
        <color rgb="FF0087CD"/>
      </bottom>
      <diagonal/>
    </border>
    <border>
      <left/>
      <right style="medium">
        <color rgb="FF0087CD"/>
      </right>
      <top style="medium">
        <color rgb="FF0087CD"/>
      </top>
      <bottom/>
      <diagonal/>
    </border>
    <border>
      <left style="medium">
        <color rgb="FF0087CD"/>
      </left>
      <right style="medium">
        <color rgb="FF0087CD"/>
      </right>
      <top style="medium">
        <color rgb="FF0087CD"/>
      </top>
      <bottom/>
      <diagonal/>
    </border>
    <border>
      <left style="medium">
        <color rgb="FF0087CD"/>
      </left>
      <right style="medium">
        <color rgb="FF0087CD"/>
      </right>
      <top/>
      <bottom style="medium">
        <color rgb="FF0087CD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 style="medium">
        <color rgb="FFFFFFFF"/>
      </bottom>
      <diagonal/>
    </border>
    <border>
      <left style="medium">
        <color rgb="FFFFFFFF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164" fontId="4" fillId="0" borderId="0" xfId="0" applyNumberFormat="1" applyFont="1"/>
    <xf numFmtId="9" fontId="0" fillId="0" borderId="0" xfId="0" applyNumberFormat="1" applyFont="1"/>
    <xf numFmtId="9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Font="1"/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horizontal="right"/>
    </xf>
    <xf numFmtId="0" fontId="6" fillId="0" borderId="0" xfId="0" applyFont="1"/>
    <xf numFmtId="164" fontId="0" fillId="0" borderId="1" xfId="0" applyNumberFormat="1" applyBorder="1"/>
    <xf numFmtId="164" fontId="0" fillId="0" borderId="0" xfId="0" applyNumberFormat="1" applyFill="1" applyBorder="1"/>
    <xf numFmtId="6" fontId="0" fillId="0" borderId="0" xfId="0" applyNumberFormat="1"/>
    <xf numFmtId="2" fontId="0" fillId="0" borderId="0" xfId="0" applyNumberFormat="1"/>
    <xf numFmtId="164" fontId="1" fillId="0" borderId="0" xfId="0" applyNumberFormat="1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Fill="1"/>
    <xf numFmtId="0" fontId="0" fillId="0" borderId="0" xfId="0" applyFill="1"/>
    <xf numFmtId="165" fontId="0" fillId="0" borderId="0" xfId="1" applyNumberFormat="1" applyFont="1" applyFill="1"/>
    <xf numFmtId="6" fontId="0" fillId="0" borderId="0" xfId="0" applyNumberFormat="1" applyFill="1"/>
    <xf numFmtId="164" fontId="0" fillId="0" borderId="0" xfId="0" applyNumberFormat="1" applyFill="1"/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4" borderId="2" xfId="0" quotePrefix="1" applyFont="1" applyFill="1" applyBorder="1" applyAlignment="1">
      <alignment horizontal="center" vertical="center"/>
    </xf>
    <xf numFmtId="17" fontId="0" fillId="0" borderId="0" xfId="0" applyNumberFormat="1"/>
    <xf numFmtId="0" fontId="0" fillId="0" borderId="0" xfId="0" applyBorder="1"/>
    <xf numFmtId="3" fontId="0" fillId="0" borderId="0" xfId="0" applyNumberFormat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Fill="1" applyAlignment="1"/>
    <xf numFmtId="3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4" borderId="10" xfId="0" applyFont="1" applyFill="1" applyBorder="1" applyAlignment="1">
      <alignment horizontal="center" vertical="center"/>
    </xf>
    <xf numFmtId="166" fontId="0" fillId="0" borderId="0" xfId="2" applyNumberFormat="1" applyFont="1"/>
    <xf numFmtId="166" fontId="0" fillId="0" borderId="0" xfId="0" applyNumberFormat="1"/>
    <xf numFmtId="3" fontId="17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19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66" fontId="0" fillId="6" borderId="1" xfId="2" applyNumberFormat="1" applyFont="1" applyFill="1" applyBorder="1" applyAlignment="1">
      <alignment horizontal="center" vertical="center"/>
    </xf>
    <xf numFmtId="9" fontId="0" fillId="6" borderId="1" xfId="3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Border="1"/>
    <xf numFmtId="49" fontId="20" fillId="7" borderId="16" xfId="0" applyNumberFormat="1" applyFont="1" applyFill="1" applyBorder="1" applyAlignment="1">
      <alignment horizontal="center" vertical="center" wrapText="1"/>
    </xf>
    <xf numFmtId="49" fontId="20" fillId="8" borderId="0" xfId="0" applyNumberFormat="1" applyFont="1" applyFill="1" applyBorder="1" applyAlignment="1">
      <alignment horizontal="center" vertical="center" wrapText="1"/>
    </xf>
    <xf numFmtId="166" fontId="1" fillId="0" borderId="1" xfId="2" applyNumberFormat="1" applyFont="1" applyBorder="1" applyAlignment="1">
      <alignment vertical="center"/>
    </xf>
    <xf numFmtId="49" fontId="21" fillId="9" borderId="15" xfId="0" applyNumberFormat="1" applyFont="1" applyFill="1" applyBorder="1" applyAlignment="1">
      <alignment horizontal="center" vertical="center" wrapText="1"/>
    </xf>
    <xf numFmtId="166" fontId="0" fillId="0" borderId="1" xfId="2" applyNumberFormat="1" applyFont="1" applyBorder="1" applyAlignment="1">
      <alignment vertical="center"/>
    </xf>
    <xf numFmtId="49" fontId="22" fillId="9" borderId="0" xfId="0" applyNumberFormat="1" applyFont="1" applyFill="1" applyBorder="1" applyAlignment="1">
      <alignment horizontal="center" vertical="center" wrapText="1"/>
    </xf>
    <xf numFmtId="166" fontId="4" fillId="10" borderId="1" xfId="2" applyNumberFormat="1" applyFont="1" applyFill="1" applyBorder="1" applyAlignment="1">
      <alignment vertical="center"/>
    </xf>
    <xf numFmtId="166" fontId="4" fillId="11" borderId="1" xfId="2" applyNumberFormat="1" applyFont="1" applyFill="1" applyBorder="1" applyAlignment="1">
      <alignment vertical="center"/>
    </xf>
    <xf numFmtId="49" fontId="21" fillId="9" borderId="14" xfId="0" applyNumberFormat="1" applyFont="1" applyFill="1" applyBorder="1" applyAlignment="1">
      <alignment horizontal="center" vertical="center" wrapText="1"/>
    </xf>
    <xf numFmtId="166" fontId="1" fillId="0" borderId="17" xfId="2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3" fillId="3" borderId="0" xfId="0" quotePrefix="1" applyFont="1" applyFill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10" xfId="0" quotePrefix="1" applyFont="1" applyFill="1" applyBorder="1" applyAlignment="1">
      <alignment horizontal="center" vertical="center"/>
    </xf>
    <xf numFmtId="0" fontId="13" fillId="4" borderId="9" xfId="0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8" fillId="0" borderId="0" xfId="0" applyFont="1"/>
    <xf numFmtId="0" fontId="4" fillId="0" borderId="0" xfId="0" applyFont="1" applyAlignment="1">
      <alignment horizontal="left"/>
    </xf>
    <xf numFmtId="0" fontId="30" fillId="0" borderId="0" xfId="0" applyFont="1"/>
    <xf numFmtId="0" fontId="31" fillId="0" borderId="27" xfId="0" applyFont="1" applyBorder="1" applyAlignment="1">
      <alignment wrapText="1"/>
    </xf>
    <xf numFmtId="9" fontId="31" fillId="0" borderId="0" xfId="0" applyNumberFormat="1" applyFont="1" applyAlignment="1">
      <alignment wrapText="1"/>
    </xf>
    <xf numFmtId="2" fontId="31" fillId="0" borderId="0" xfId="0" applyNumberFormat="1" applyFont="1" applyAlignment="1">
      <alignment wrapText="1"/>
    </xf>
    <xf numFmtId="49" fontId="32" fillId="0" borderId="28" xfId="0" applyNumberFormat="1" applyFont="1" applyBorder="1"/>
    <xf numFmtId="3" fontId="30" fillId="0" borderId="28" xfId="0" applyNumberFormat="1" applyFont="1" applyBorder="1"/>
    <xf numFmtId="3" fontId="30" fillId="0" borderId="29" xfId="0" applyNumberFormat="1" applyFont="1" applyBorder="1"/>
    <xf numFmtId="3" fontId="30" fillId="0" borderId="30" xfId="0" applyNumberFormat="1" applyFont="1" applyBorder="1"/>
    <xf numFmtId="3" fontId="32" fillId="0" borderId="28" xfId="0" applyNumberFormat="1" applyFont="1" applyBorder="1"/>
    <xf numFmtId="9" fontId="32" fillId="0" borderId="0" xfId="0" applyNumberFormat="1" applyFont="1"/>
    <xf numFmtId="2" fontId="30" fillId="0" borderId="31" xfId="0" applyNumberFormat="1" applyFont="1" applyBorder="1"/>
    <xf numFmtId="49" fontId="32" fillId="0" borderId="32" xfId="0" applyNumberFormat="1" applyFont="1" applyBorder="1"/>
    <xf numFmtId="49" fontId="33" fillId="0" borderId="28" xfId="4" applyNumberFormat="1" applyBorder="1"/>
    <xf numFmtId="0" fontId="25" fillId="0" borderId="0" xfId="0" applyFont="1" applyAlignment="1">
      <alignment horizontal="left" vertical="center"/>
    </xf>
    <xf numFmtId="10" fontId="35" fillId="0" borderId="0" xfId="0" applyNumberFormat="1" applyFont="1" applyAlignment="1">
      <alignment wrapText="1"/>
    </xf>
    <xf numFmtId="10" fontId="0" fillId="0" borderId="0" xfId="0" applyNumberFormat="1"/>
    <xf numFmtId="0" fontId="33" fillId="0" borderId="0" xfId="4"/>
    <xf numFmtId="10" fontId="36" fillId="0" borderId="33" xfId="0" applyNumberFormat="1" applyFont="1" applyBorder="1"/>
    <xf numFmtId="10" fontId="36" fillId="0" borderId="0" xfId="0" applyNumberFormat="1" applyFont="1"/>
    <xf numFmtId="0" fontId="35" fillId="0" borderId="0" xfId="0" applyFont="1" applyAlignment="1">
      <alignment wrapText="1"/>
    </xf>
    <xf numFmtId="0" fontId="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35" fillId="12" borderId="9" xfId="0" applyFont="1" applyFill="1" applyBorder="1" applyAlignment="1">
      <alignment horizontal="justify" vertical="center" wrapText="1"/>
    </xf>
    <xf numFmtId="0" fontId="35" fillId="12" borderId="5" xfId="0" applyFont="1" applyFill="1" applyBorder="1" applyAlignment="1">
      <alignment horizontal="justify" vertical="center" wrapText="1"/>
    </xf>
    <xf numFmtId="164" fontId="35" fillId="12" borderId="5" xfId="0" applyNumberFormat="1" applyFont="1" applyFill="1" applyBorder="1" applyAlignment="1">
      <alignment horizontal="justify" vertical="center" wrapText="1"/>
    </xf>
    <xf numFmtId="0" fontId="39" fillId="12" borderId="5" xfId="0" applyFont="1" applyFill="1" applyBorder="1" applyAlignment="1">
      <alignment horizontal="justify" vertical="center" wrapText="1"/>
    </xf>
    <xf numFmtId="164" fontId="39" fillId="12" borderId="5" xfId="0" applyNumberFormat="1" applyFont="1" applyFill="1" applyBorder="1" applyAlignment="1">
      <alignment horizontal="justify" vertical="center" wrapText="1"/>
    </xf>
    <xf numFmtId="164" fontId="35" fillId="12" borderId="9" xfId="0" applyNumberFormat="1" applyFont="1" applyFill="1" applyBorder="1" applyAlignment="1">
      <alignment horizontal="justify" vertical="center" wrapText="1"/>
    </xf>
    <xf numFmtId="0" fontId="35" fillId="12" borderId="7" xfId="0" applyFont="1" applyFill="1" applyBorder="1" applyAlignment="1">
      <alignment horizontal="justify" vertical="center" wrapText="1"/>
    </xf>
    <xf numFmtId="164" fontId="35" fillId="12" borderId="7" xfId="0" applyNumberFormat="1" applyFont="1" applyFill="1" applyBorder="1" applyAlignment="1">
      <alignment horizontal="justify" vertical="center" wrapText="1"/>
    </xf>
    <xf numFmtId="0" fontId="42" fillId="0" borderId="0" xfId="0" applyFont="1"/>
    <xf numFmtId="0" fontId="0" fillId="13" borderId="34" xfId="0" applyFill="1" applyBorder="1"/>
    <xf numFmtId="0" fontId="0" fillId="0" borderId="34" xfId="0" applyBorder="1"/>
    <xf numFmtId="0" fontId="0" fillId="0" borderId="34" xfId="0" applyFill="1" applyBorder="1"/>
    <xf numFmtId="0" fontId="0" fillId="13" borderId="35" xfId="0" applyFill="1" applyBorder="1"/>
    <xf numFmtId="0" fontId="0" fillId="0" borderId="35" xfId="0" applyBorder="1"/>
    <xf numFmtId="0" fontId="0" fillId="13" borderId="0" xfId="0" applyFill="1" applyBorder="1"/>
    <xf numFmtId="0" fontId="43" fillId="0" borderId="0" xfId="0" applyFont="1"/>
    <xf numFmtId="0" fontId="29" fillId="0" borderId="0" xfId="0" applyFont="1" applyAlignment="1">
      <alignment vertical="center"/>
    </xf>
    <xf numFmtId="167" fontId="0" fillId="0" borderId="0" xfId="3" applyNumberFormat="1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20" fillId="7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0" fontId="0" fillId="0" borderId="0" xfId="3" applyNumberFormat="1" applyFont="1"/>
    <xf numFmtId="166" fontId="0" fillId="12" borderId="1" xfId="2" applyNumberFormat="1" applyFont="1" applyFill="1" applyBorder="1" applyAlignment="1">
      <alignment horizontal="right"/>
    </xf>
    <xf numFmtId="168" fontId="0" fillId="0" borderId="0" xfId="0" applyNumberFormat="1"/>
    <xf numFmtId="3" fontId="0" fillId="0" borderId="1" xfId="0" applyNumberFormat="1" applyBorder="1" applyAlignment="1">
      <alignment horizontal="right"/>
    </xf>
    <xf numFmtId="9" fontId="0" fillId="0" borderId="0" xfId="3" applyFont="1"/>
    <xf numFmtId="0" fontId="0" fillId="0" borderId="0" xfId="0" applyAlignment="1">
      <alignment horizontal="center"/>
    </xf>
    <xf numFmtId="169" fontId="0" fillId="0" borderId="0" xfId="0" applyNumberFormat="1"/>
    <xf numFmtId="3" fontId="0" fillId="0" borderId="0" xfId="0" applyNumberFormat="1"/>
    <xf numFmtId="0" fontId="1" fillId="0" borderId="0" xfId="0" applyFont="1" applyAlignment="1">
      <alignment vertical="center"/>
    </xf>
    <xf numFmtId="0" fontId="0" fillId="14" borderId="0" xfId="0" applyFont="1" applyFill="1" applyBorder="1" applyAlignment="1">
      <alignment horizontal="left"/>
    </xf>
    <xf numFmtId="0" fontId="44" fillId="14" borderId="1" xfId="0" applyFont="1" applyFill="1" applyBorder="1" applyAlignment="1">
      <alignment horizontal="left"/>
    </xf>
    <xf numFmtId="0" fontId="45" fillId="15" borderId="36" xfId="0" applyFont="1" applyFill="1" applyBorder="1" applyAlignment="1">
      <alignment horizontal="left" vertical="top"/>
    </xf>
    <xf numFmtId="167" fontId="0" fillId="14" borderId="1" xfId="0" applyNumberFormat="1" applyFont="1" applyFill="1" applyBorder="1" applyAlignment="1">
      <alignment horizontal="left"/>
    </xf>
    <xf numFmtId="167" fontId="0" fillId="0" borderId="0" xfId="3" applyNumberFormat="1" applyFont="1"/>
    <xf numFmtId="167" fontId="0" fillId="0" borderId="0" xfId="0" applyNumberFormat="1"/>
  </cellXfs>
  <cellStyles count="5">
    <cellStyle name="Lien hypertexte 2" xfId="4"/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A3C5F7"/>
      <color rgb="FFC5AAFC"/>
      <color rgb="FF257F8B"/>
      <color rgb="FFFF9797"/>
      <color rgb="FF5B9BD5"/>
      <color rgb="FF7EBA56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59957526545"/>
          <c:y val="4.2884990253411304E-2"/>
          <c:w val="0.79627020306672192"/>
          <c:h val="0.5791342314438183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Chapô!$H$3</c:f>
              <c:strCache>
                <c:ptCount val="1"/>
                <c:pt idx="0">
                  <c:v>% Ménages dans les immatriculations totales de VP neufs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57000"/>
              </a:schemeClr>
            </a:solidFill>
            <a:ln>
              <a:noFill/>
            </a:ln>
            <a:effectLst/>
          </c:spPr>
          <c:invertIfNegative val="0"/>
          <c:cat>
            <c:numRef>
              <c:f>Chapô!$B$4:$B$9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Chapô!$H$4:$H$9</c:f>
              <c:numCache>
                <c:formatCode>0%</c:formatCode>
                <c:ptCount val="6"/>
                <c:pt idx="0">
                  <c:v>0.50026376372167236</c:v>
                </c:pt>
                <c:pt idx="1">
                  <c:v>0.45898355250485218</c:v>
                </c:pt>
                <c:pt idx="2">
                  <c:v>0.48311869290771348</c:v>
                </c:pt>
                <c:pt idx="3">
                  <c:v>0.44537141352217363</c:v>
                </c:pt>
                <c:pt idx="4">
                  <c:v>0.46536605472589493</c:v>
                </c:pt>
                <c:pt idx="5">
                  <c:v>0.47497889779931834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8-4510-8905-016EEE691646}"/>
            </c:ext>
          </c:extLst>
        </c:ser>
        <c:ser>
          <c:idx val="4"/>
          <c:order val="1"/>
          <c:tx>
            <c:strRef>
              <c:f>Chapô!$G$3</c:f>
              <c:strCache>
                <c:ptCount val="1"/>
                <c:pt idx="0">
                  <c:v>% Ménages dans les immatriculations de VP neufs électriques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57000"/>
              </a:schemeClr>
            </a:solidFill>
            <a:ln>
              <a:noFill/>
            </a:ln>
            <a:effectLst/>
          </c:spPr>
          <c:invertIfNegative val="0"/>
          <c:cat>
            <c:numRef>
              <c:f>Chapô!$B$4:$B$9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Chapô!$G$4:$G$9</c:f>
              <c:numCache>
                <c:formatCode>0%</c:formatCode>
                <c:ptCount val="6"/>
                <c:pt idx="0">
                  <c:v>0.44339205657637176</c:v>
                </c:pt>
                <c:pt idx="1">
                  <c:v>0.4802728274848429</c:v>
                </c:pt>
                <c:pt idx="2">
                  <c:v>0.54783807829181497</c:v>
                </c:pt>
                <c:pt idx="3">
                  <c:v>0.59482701314397946</c:v>
                </c:pt>
                <c:pt idx="4">
                  <c:v>0.64820365784786482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8-4510-8905-016EEE691646}"/>
            </c:ext>
          </c:extLst>
        </c:ser>
        <c:ser>
          <c:idx val="6"/>
          <c:order val="6"/>
          <c:tx>
            <c:strRef>
              <c:f>Chapô!$I$3</c:f>
              <c:strCache>
                <c:ptCount val="1"/>
                <c:pt idx="0">
                  <c:v>% Electrique dans les immatriculations de VP neufs des ménages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57000"/>
              </a:schemeClr>
            </a:solidFill>
            <a:ln>
              <a:noFill/>
            </a:ln>
            <a:effectLst/>
          </c:spPr>
          <c:invertIfNegative val="0"/>
          <c:val>
            <c:numRef>
              <c:f>Chapô!$I$4:$I$8</c:f>
              <c:numCache>
                <c:formatCode>0%</c:formatCode>
                <c:ptCount val="5"/>
                <c:pt idx="0">
                  <c:v>1.2625216091307173E-2</c:v>
                </c:pt>
                <c:pt idx="1">
                  <c:v>2.0176322126516624E-2</c:v>
                </c:pt>
                <c:pt idx="2">
                  <c:v>7.5261312969336677E-2</c:v>
                </c:pt>
                <c:pt idx="3">
                  <c:v>0.12934250553551599</c:v>
                </c:pt>
                <c:pt idx="4">
                  <c:v>0.18299019293897056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D8-4510-8905-016EEE691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165680"/>
        <c:axId val="708159856"/>
      </c:barChart>
      <c:lineChart>
        <c:grouping val="standard"/>
        <c:varyColors val="0"/>
        <c:ser>
          <c:idx val="1"/>
          <c:order val="2"/>
          <c:tx>
            <c:strRef>
              <c:f>Chapô!$D$3</c:f>
              <c:strCache>
                <c:ptCount val="1"/>
                <c:pt idx="0">
                  <c:v>VP neufs totaux - Ménages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Chapô!$B$4:$B$9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Chapô!$D$4:$D$9</c:f>
              <c:numCache>
                <c:formatCode>_-* #\ ##0_-;\-* #\ ##0_-;_-* "-"??_-;_-@_-</c:formatCode>
                <c:ptCount val="6"/>
                <c:pt idx="0">
                  <c:v>1112377</c:v>
                </c:pt>
                <c:pt idx="1">
                  <c:v>1036512</c:v>
                </c:pt>
                <c:pt idx="2">
                  <c:v>818176</c:v>
                </c:pt>
                <c:pt idx="3">
                  <c:v>760995</c:v>
                </c:pt>
                <c:pt idx="4">
                  <c:v>733859</c:v>
                </c:pt>
                <c:pt idx="5">
                  <c:v>863201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D8-4510-8905-016EEE691646}"/>
            </c:ext>
          </c:extLst>
        </c:ser>
        <c:ser>
          <c:idx val="0"/>
          <c:order val="3"/>
          <c:tx>
            <c:strRef>
              <c:f>Chapô!$C$3</c:f>
              <c:strCache>
                <c:ptCount val="1"/>
                <c:pt idx="0">
                  <c:v>VP neufs électriques - Ménages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Chapô!$B$4:$B$9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Chapô!$C$4:$C$9</c:f>
              <c:numCache>
                <c:formatCode>_-* #\ ##0_-;\-* #\ ##0_-;_-* "-"??_-;_-@_-</c:formatCode>
                <c:ptCount val="6"/>
                <c:pt idx="0">
                  <c:v>14044</c:v>
                </c:pt>
                <c:pt idx="1">
                  <c:v>20913</c:v>
                </c:pt>
                <c:pt idx="2">
                  <c:v>61577</c:v>
                </c:pt>
                <c:pt idx="3">
                  <c:v>98429</c:v>
                </c:pt>
                <c:pt idx="4">
                  <c:v>134289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D8-4510-8905-016EEE691646}"/>
            </c:ext>
          </c:extLst>
        </c:ser>
        <c:ser>
          <c:idx val="2"/>
          <c:order val="4"/>
          <c:tx>
            <c:strRef>
              <c:f>Chapô!$E$3</c:f>
              <c:strCache>
                <c:ptCount val="1"/>
                <c:pt idx="0">
                  <c:v>VP neufs - Bonus décidés - Ménages</c:v>
                </c:pt>
              </c:strCache>
            </c:strRef>
          </c:tx>
          <c:spPr>
            <a:ln w="31750" cap="rnd">
              <a:noFill/>
              <a:prstDash val="dash"/>
              <a:round/>
            </a:ln>
            <a:effectLst/>
          </c:spPr>
          <c:marker>
            <c:symbol val="diamond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Chapô!$B$4:$B$9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Chapô!$E$4:$E$9</c:f>
              <c:numCache>
                <c:formatCode>_-* #\ ##0_-;\-* #\ ##0_-;_-* "-"??_-;_-@_-</c:formatCode>
                <c:ptCount val="6"/>
                <c:pt idx="0">
                  <c:v>16868</c:v>
                </c:pt>
                <c:pt idx="1">
                  <c:v>20166</c:v>
                </c:pt>
                <c:pt idx="2">
                  <c:v>69077</c:v>
                </c:pt>
                <c:pt idx="3">
                  <c:v>140760</c:v>
                </c:pt>
                <c:pt idx="4">
                  <c:v>168333</c:v>
                </c:pt>
                <c:pt idx="5">
                  <c:v>201582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D8-4510-8905-016EEE691646}"/>
            </c:ext>
          </c:extLst>
        </c:ser>
        <c:ser>
          <c:idx val="3"/>
          <c:order val="5"/>
          <c:tx>
            <c:strRef>
              <c:f>Chapô!$F$3</c:f>
              <c:strCache>
                <c:ptCount val="1"/>
                <c:pt idx="0">
                  <c:v>VP neufs soumis à un malus - Immat totales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Chapô!$B$4:$B$9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Chapô!$F$4:$F$9</c:f>
              <c:numCache>
                <c:formatCode>_-* #\ ##0_-;\-* #\ ##0_-;_-* "-"??_-;_-@_-</c:formatCode>
                <c:ptCount val="6"/>
                <c:pt idx="0">
                  <c:v>606296.679</c:v>
                </c:pt>
                <c:pt idx="1">
                  <c:v>787407.85100000002</c:v>
                </c:pt>
                <c:pt idx="2">
                  <c:v>494129.39400000003</c:v>
                </c:pt>
                <c:pt idx="3">
                  <c:v>471905.00199999998</c:v>
                </c:pt>
                <c:pt idx="4">
                  <c:v>510776.174</c:v>
                </c:pt>
                <c:pt idx="5">
                  <c:v>684685.79499999993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D8-4510-8905-016EEE691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5808"/>
        <c:axId val="734058304"/>
      </c:lineChart>
      <c:catAx>
        <c:axId val="7340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34058304"/>
        <c:crosses val="autoZero"/>
        <c:auto val="1"/>
        <c:lblAlgn val="ctr"/>
        <c:lblOffset val="100"/>
        <c:noMultiLvlLbl val="0"/>
      </c:catAx>
      <c:valAx>
        <c:axId val="73405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34055808"/>
        <c:crosses val="autoZero"/>
        <c:crossBetween val="between"/>
        <c:majorUnit val="60000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70815985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08165680"/>
        <c:crosses val="max"/>
        <c:crossBetween val="between"/>
      </c:valAx>
      <c:catAx>
        <c:axId val="70816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8159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54950660638101"/>
          <c:y val="0.70043852664484352"/>
          <c:w val="0.8115526433138307"/>
          <c:h val="0.28317796768294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b) hybrides rechargeables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'Graph7b-VHR'!$A$4</c:f>
              <c:strCache>
                <c:ptCount val="1"/>
                <c:pt idx="0">
                  <c:v>Allemagne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'Graph7b-VHR'!$B$4:$J$4</c:f>
              <c:numCache>
                <c:formatCode>0.00%</c:formatCode>
                <c:ptCount val="9"/>
                <c:pt idx="0">
                  <c:v>3.0999999999999999E-3</c:v>
                </c:pt>
                <c:pt idx="1">
                  <c:v>3.5999999999999999E-3</c:v>
                </c:pt>
                <c:pt idx="2">
                  <c:v>8.0000000000000002E-3</c:v>
                </c:pt>
                <c:pt idx="3">
                  <c:v>8.6E-3</c:v>
                </c:pt>
                <c:pt idx="4">
                  <c:v>1.23E-2</c:v>
                </c:pt>
                <c:pt idx="5">
                  <c:v>6.8400000000000002E-2</c:v>
                </c:pt>
                <c:pt idx="6">
                  <c:v>0.12300000000000001</c:v>
                </c:pt>
                <c:pt idx="7">
                  <c:v>0.1356</c:v>
                </c:pt>
                <c:pt idx="8">
                  <c:v>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8-4BC4-931C-540BB99E3686}"/>
            </c:ext>
          </c:extLst>
        </c:ser>
        <c:ser>
          <c:idx val="1"/>
          <c:order val="1"/>
          <c:tx>
            <c:strRef>
              <c:f>'Graph7b-VHR'!$A$5</c:f>
              <c:strCache>
                <c:ptCount val="1"/>
                <c:pt idx="0">
                  <c:v>Dannemark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'Graph7b-VHR'!$B$5:$J$5</c:f>
              <c:numCache>
                <c:formatCode>0.00%</c:formatCode>
                <c:ptCount val="9"/>
                <c:pt idx="0">
                  <c:v>5.9999999999999995E-4</c:v>
                </c:pt>
                <c:pt idx="1">
                  <c:v>7.000000000000001E-4</c:v>
                </c:pt>
                <c:pt idx="2">
                  <c:v>1.1000000000000001E-3</c:v>
                </c:pt>
                <c:pt idx="3">
                  <c:v>1.46E-2</c:v>
                </c:pt>
                <c:pt idx="4">
                  <c:v>1.6899999999999998E-2</c:v>
                </c:pt>
                <c:pt idx="5">
                  <c:v>9.2499999999999999E-2</c:v>
                </c:pt>
                <c:pt idx="6">
                  <c:v>0.12279999999999999</c:v>
                </c:pt>
                <c:pt idx="7">
                  <c:v>0.17809999999999998</c:v>
                </c:pt>
                <c:pt idx="8">
                  <c:v>3.6000000000000004E-2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8-4BC4-931C-540BB99E3686}"/>
            </c:ext>
          </c:extLst>
        </c:ser>
        <c:ser>
          <c:idx val="2"/>
          <c:order val="2"/>
          <c:tx>
            <c:strRef>
              <c:f>'Graph7b-VHR'!$A$6</c:f>
              <c:strCache>
                <c:ptCount val="1"/>
                <c:pt idx="0">
                  <c:v>Norvège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'Graph7b-VHR'!$B$6:$J$6</c:f>
              <c:numCache>
                <c:formatCode>0.00%</c:formatCode>
                <c:ptCount val="9"/>
                <c:pt idx="0">
                  <c:v>5.21E-2</c:v>
                </c:pt>
                <c:pt idx="1">
                  <c:v>0.1336</c:v>
                </c:pt>
                <c:pt idx="2">
                  <c:v>0.1837</c:v>
                </c:pt>
                <c:pt idx="3">
                  <c:v>0.1794</c:v>
                </c:pt>
                <c:pt idx="4">
                  <c:v>0.1343</c:v>
                </c:pt>
                <c:pt idx="5">
                  <c:v>0.20379999999999998</c:v>
                </c:pt>
                <c:pt idx="6">
                  <c:v>0.2165</c:v>
                </c:pt>
                <c:pt idx="7">
                  <c:v>9.2499999999999999E-2</c:v>
                </c:pt>
                <c:pt idx="8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8-4BC4-931C-540BB99E3686}"/>
            </c:ext>
          </c:extLst>
        </c:ser>
        <c:ser>
          <c:idx val="3"/>
          <c:order val="3"/>
          <c:tx>
            <c:strRef>
              <c:f>'Graph7b-VHR'!$A$7</c:f>
              <c:strCache>
                <c:ptCount val="1"/>
                <c:pt idx="0">
                  <c:v>France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'Graph7b-VHR'!$B$7:$J$7</c:f>
              <c:numCache>
                <c:formatCode>0.00%</c:formatCode>
                <c:ptCount val="9"/>
                <c:pt idx="0">
                  <c:v>2.5999999999999999E-3</c:v>
                </c:pt>
                <c:pt idx="1">
                  <c:v>3.2000000000000002E-3</c:v>
                </c:pt>
                <c:pt idx="2">
                  <c:v>5.0000000000000001E-3</c:v>
                </c:pt>
                <c:pt idx="3">
                  <c:v>6.1999999999999998E-3</c:v>
                </c:pt>
                <c:pt idx="4">
                  <c:v>8.3999999999999995E-3</c:v>
                </c:pt>
                <c:pt idx="5">
                  <c:v>4.5199999999999997E-2</c:v>
                </c:pt>
                <c:pt idx="6">
                  <c:v>8.5299999999999987E-2</c:v>
                </c:pt>
                <c:pt idx="7">
                  <c:v>8.2500000000000004E-2</c:v>
                </c:pt>
                <c:pt idx="8">
                  <c:v>9.1999999999999998E-2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88-4BC4-931C-540BB99E3686}"/>
            </c:ext>
          </c:extLst>
        </c:ser>
        <c:ser>
          <c:idx val="4"/>
          <c:order val="4"/>
          <c:tx>
            <c:strRef>
              <c:f>'Graph7b-VHR'!$A$8</c:f>
              <c:strCache>
                <c:ptCount val="1"/>
                <c:pt idx="0">
                  <c:v>Pays-Bas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'Graph7b-VHR'!$B$8:$J$8</c:f>
              <c:numCache>
                <c:formatCode>0.00%</c:formatCode>
                <c:ptCount val="9"/>
                <c:pt idx="0">
                  <c:v>8.7100000000000011E-2</c:v>
                </c:pt>
                <c:pt idx="1">
                  <c:v>4.9000000000000002E-2</c:v>
                </c:pt>
                <c:pt idx="2">
                  <c:v>2.8000000000000004E-3</c:v>
                </c:pt>
                <c:pt idx="3">
                  <c:v>6.3E-3</c:v>
                </c:pt>
                <c:pt idx="4">
                  <c:v>1.11E-2</c:v>
                </c:pt>
                <c:pt idx="5">
                  <c:v>4.4500000000000005E-2</c:v>
                </c:pt>
                <c:pt idx="6">
                  <c:v>9.5899999999999999E-2</c:v>
                </c:pt>
                <c:pt idx="7">
                  <c:v>0.10970000000000001</c:v>
                </c:pt>
                <c:pt idx="8">
                  <c:v>0.113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88-4BC4-931C-540BB99E3686}"/>
            </c:ext>
          </c:extLst>
        </c:ser>
        <c:ser>
          <c:idx val="5"/>
          <c:order val="5"/>
          <c:tx>
            <c:strRef>
              <c:f>'Graph7b-VHR'!$A$9</c:f>
              <c:strCache>
                <c:ptCount val="1"/>
                <c:pt idx="0">
                  <c:v>Espagne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'Graph7b-VHR'!$B$9:$J$9</c:f>
              <c:numCache>
                <c:formatCode>0.00%</c:formatCode>
                <c:ptCount val="9"/>
                <c:pt idx="0">
                  <c:v>7.000000000000001E-4</c:v>
                </c:pt>
                <c:pt idx="1">
                  <c:v>1.2999999999999999E-3</c:v>
                </c:pt>
                <c:pt idx="2">
                  <c:v>2.7000000000000001E-3</c:v>
                </c:pt>
                <c:pt idx="3">
                  <c:v>4.1999999999999997E-3</c:v>
                </c:pt>
                <c:pt idx="4">
                  <c:v>5.8999999999999999E-3</c:v>
                </c:pt>
                <c:pt idx="5">
                  <c:v>2.7900000000000001E-2</c:v>
                </c:pt>
                <c:pt idx="6">
                  <c:v>5.0099999999999999E-2</c:v>
                </c:pt>
                <c:pt idx="7">
                  <c:v>5.8899999999999994E-2</c:v>
                </c:pt>
                <c:pt idx="8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88-4BC4-931C-540BB99E3686}"/>
            </c:ext>
          </c:extLst>
        </c:ser>
        <c:ser>
          <c:idx val="6"/>
          <c:order val="6"/>
          <c:tx>
            <c:strRef>
              <c:f>'Graph7b-VHR'!$A$10</c:f>
              <c:strCache>
                <c:ptCount val="1"/>
                <c:pt idx="0">
                  <c:v>Italie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'Graph7b-VHR'!$B$10:$J$10</c:f>
              <c:numCache>
                <c:formatCode>0.00%</c:formatCode>
                <c:ptCount val="9"/>
                <c:pt idx="0">
                  <c:v>5.0000000000000001E-4</c:v>
                </c:pt>
                <c:pt idx="1">
                  <c:v>7.000000000000001E-4</c:v>
                </c:pt>
                <c:pt idx="2">
                  <c:v>1.2999999999999999E-3</c:v>
                </c:pt>
                <c:pt idx="3">
                  <c:v>2.3999999999999998E-3</c:v>
                </c:pt>
                <c:pt idx="4">
                  <c:v>3.4000000000000002E-3</c:v>
                </c:pt>
                <c:pt idx="5">
                  <c:v>1.9900000000000001E-2</c:v>
                </c:pt>
                <c:pt idx="6">
                  <c:v>4.8300000000000003E-2</c:v>
                </c:pt>
                <c:pt idx="7">
                  <c:v>5.2999999999999999E-2</c:v>
                </c:pt>
                <c:pt idx="8">
                  <c:v>4.4000000000000004E-2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88-4BC4-931C-540BB99E3686}"/>
            </c:ext>
          </c:extLst>
        </c:ser>
        <c:ser>
          <c:idx val="7"/>
          <c:order val="7"/>
          <c:tx>
            <c:strRef>
              <c:f>'Graph7b-VHR'!$A$11</c:f>
              <c:strCache>
                <c:ptCount val="1"/>
                <c:pt idx="0">
                  <c:v>Suède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'Graph7b-VHR'!$B$11:$J$11</c:f>
              <c:numCache>
                <c:formatCode>0.00%</c:formatCode>
                <c:ptCount val="9"/>
                <c:pt idx="0">
                  <c:v>1.5700000000000002E-2</c:v>
                </c:pt>
                <c:pt idx="1">
                  <c:v>2.69E-2</c:v>
                </c:pt>
                <c:pt idx="2">
                  <c:v>4.0999999999999995E-2</c:v>
                </c:pt>
                <c:pt idx="3">
                  <c:v>6.0400000000000002E-2</c:v>
                </c:pt>
                <c:pt idx="4">
                  <c:v>6.8600000000000008E-2</c:v>
                </c:pt>
                <c:pt idx="5">
                  <c:v>0.22539999999999999</c:v>
                </c:pt>
                <c:pt idx="6">
                  <c:v>0.2586</c:v>
                </c:pt>
                <c:pt idx="7">
                  <c:v>0.23079999999999998</c:v>
                </c:pt>
                <c:pt idx="8">
                  <c:v>0.21100000000000002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88-4BC4-931C-540BB99E3686}"/>
            </c:ext>
          </c:extLst>
        </c:ser>
        <c:ser>
          <c:idx val="8"/>
          <c:order val="8"/>
          <c:tx>
            <c:strRef>
              <c:f>'Graph7b-VHR'!$A$12</c:f>
              <c:strCache>
                <c:ptCount val="1"/>
                <c:pt idx="0">
                  <c:v>Royaume-Uni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'Graph7b-VHR'!$B$12:$J$12</c:f>
              <c:numCache>
                <c:formatCode>0.00%</c:formatCode>
                <c:ptCount val="9"/>
                <c:pt idx="0">
                  <c:v>6.489835022021999E-3</c:v>
                </c:pt>
                <c:pt idx="1">
                  <c:v>9.7556954024567866E-3</c:v>
                </c:pt>
                <c:pt idx="2">
                  <c:v>1.2737063477100248E-2</c:v>
                </c:pt>
                <c:pt idx="3">
                  <c:v>1.8162370144312965E-2</c:v>
                </c:pt>
                <c:pt idx="4">
                  <c:v>1.5849321114255303E-2</c:v>
                </c:pt>
                <c:pt idx="5">
                  <c:v>4.1360118303144448E-2</c:v>
                </c:pt>
                <c:pt idx="6">
                  <c:v>7.3017476525044908E-2</c:v>
                </c:pt>
                <c:pt idx="7">
                  <c:v>6.3022323168302599E-2</c:v>
                </c:pt>
                <c:pt idx="8">
                  <c:v>7.4915372869083063E-2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88-4BC4-931C-540BB99E3686}"/>
            </c:ext>
          </c:extLst>
        </c:ser>
        <c:ser>
          <c:idx val="9"/>
          <c:order val="9"/>
          <c:tx>
            <c:strRef>
              <c:f>'Graph7b-VHR'!$A$13</c:f>
              <c:strCache>
                <c:ptCount val="1"/>
                <c:pt idx="0">
                  <c:v>UE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'Graph7b-VHR'!$B$3:$J$3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'Graph7b-VHR'!$B$13:$J$13</c:f>
              <c:numCache>
                <c:formatCode>0.00%</c:formatCode>
                <c:ptCount val="9"/>
                <c:pt idx="0">
                  <c:v>5.7999999999999996E-3</c:v>
                </c:pt>
                <c:pt idx="1">
                  <c:v>5.1000000000000004E-3</c:v>
                </c:pt>
                <c:pt idx="2">
                  <c:v>6.4000000000000003E-3</c:v>
                </c:pt>
                <c:pt idx="3">
                  <c:v>8.0000000000000002E-3</c:v>
                </c:pt>
                <c:pt idx="4">
                  <c:v>1.0500000000000001E-2</c:v>
                </c:pt>
                <c:pt idx="5">
                  <c:v>5.1299999999999998E-2</c:v>
                </c:pt>
                <c:pt idx="6">
                  <c:v>8.9099999999999999E-2</c:v>
                </c:pt>
                <c:pt idx="7">
                  <c:v>9.5100000000000004E-2</c:v>
                </c:pt>
                <c:pt idx="8">
                  <c:v>7.400000000000001E-2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88-4BC4-931C-540BB99E3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425248"/>
        <c:axId val="602427408"/>
      </c:lineChart>
      <c:catAx>
        <c:axId val="60242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2427408"/>
        <c:crosses val="autoZero"/>
        <c:auto val="1"/>
        <c:lblAlgn val="ctr"/>
        <c:lblOffset val="100"/>
        <c:noMultiLvlLbl val="0"/>
      </c:catAx>
      <c:valAx>
        <c:axId val="60242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242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90726159230093E-2"/>
          <c:y val="7.1097959086141582E-2"/>
          <c:w val="0.85621239652735714"/>
          <c:h val="0.7397472587755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Graph8_Subventions!$B$4</c:f>
              <c:strCache>
                <c:ptCount val="1"/>
                <c:pt idx="0">
                  <c:v>sept-22</c:v>
                </c:pt>
              </c:strCache>
            </c:strRef>
          </c:tx>
          <c:invertIfNegative val="0"/>
          <c:dLbls>
            <c:dLbl>
              <c:idx val="14"/>
              <c:layout>
                <c:manualLayout>
                  <c:x val="-1.5779092702169626E-2"/>
                  <c:y val="1.29136367495664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BF-43F6-AF2F-3BBA7D86EA3A}"/>
                </c:ext>
              </c:extLst>
            </c:dLbl>
            <c:dLbl>
              <c:idx val="15"/>
              <c:layout>
                <c:manualLayout>
                  <c:x val="9.8619329388560158E-3"/>
                  <c:y val="6.45681837478322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BF-43F6-AF2F-3BBA7D86E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Graph8_Subventions!$A$5:$A$23</c:f>
              <c:strCache>
                <c:ptCount val="19"/>
                <c:pt idx="0">
                  <c:v>Allemagne</c:v>
                </c:pt>
                <c:pt idx="1">
                  <c:v>Autriche </c:v>
                </c:pt>
                <c:pt idx="2">
                  <c:v>Croatie</c:v>
                </c:pt>
                <c:pt idx="3">
                  <c:v>Espagne</c:v>
                </c:pt>
                <c:pt idx="4">
                  <c:v>Estonie</c:v>
                </c:pt>
                <c:pt idx="5">
                  <c:v>Finlande</c:v>
                </c:pt>
                <c:pt idx="6">
                  <c:v>France</c:v>
                </c:pt>
                <c:pt idx="7">
                  <c:v>Grèce</c:v>
                </c:pt>
                <c:pt idx="8">
                  <c:v>Italie</c:v>
                </c:pt>
                <c:pt idx="9">
                  <c:v>Lettonie </c:v>
                </c:pt>
                <c:pt idx="10">
                  <c:v>Lituanie</c:v>
                </c:pt>
                <c:pt idx="11">
                  <c:v>Luxembourg</c:v>
                </c:pt>
                <c:pt idx="12">
                  <c:v>Malte</c:v>
                </c:pt>
                <c:pt idx="13">
                  <c:v>Pays-Bas</c:v>
                </c:pt>
                <c:pt idx="14">
                  <c:v>Pologne</c:v>
                </c:pt>
                <c:pt idx="15">
                  <c:v>Portugal</c:v>
                </c:pt>
                <c:pt idx="16">
                  <c:v>Roumanie</c:v>
                </c:pt>
                <c:pt idx="17">
                  <c:v>Slovénie</c:v>
                </c:pt>
                <c:pt idx="18">
                  <c:v>Suède </c:v>
                </c:pt>
              </c:strCache>
            </c:strRef>
          </c:cat>
          <c:val>
            <c:numRef>
              <c:f>Graph8_Subventions!$B$5:$B$23</c:f>
              <c:numCache>
                <c:formatCode>#\ ##0\ "€"</c:formatCode>
                <c:ptCount val="19"/>
                <c:pt idx="0">
                  <c:v>6000</c:v>
                </c:pt>
                <c:pt idx="1">
                  <c:v>3000</c:v>
                </c:pt>
                <c:pt idx="2">
                  <c:v>9283</c:v>
                </c:pt>
                <c:pt idx="3">
                  <c:v>4500</c:v>
                </c:pt>
                <c:pt idx="4">
                  <c:v>5000</c:v>
                </c:pt>
                <c:pt idx="5">
                  <c:v>2000</c:v>
                </c:pt>
                <c:pt idx="6">
                  <c:v>6000</c:v>
                </c:pt>
                <c:pt idx="7">
                  <c:v>8000</c:v>
                </c:pt>
                <c:pt idx="8">
                  <c:v>3000</c:v>
                </c:pt>
                <c:pt idx="9">
                  <c:v>4500</c:v>
                </c:pt>
                <c:pt idx="10">
                  <c:v>5000</c:v>
                </c:pt>
                <c:pt idx="11">
                  <c:v>8000</c:v>
                </c:pt>
                <c:pt idx="12">
                  <c:v>11000</c:v>
                </c:pt>
                <c:pt idx="13">
                  <c:v>3350</c:v>
                </c:pt>
                <c:pt idx="14">
                  <c:v>4125</c:v>
                </c:pt>
                <c:pt idx="15">
                  <c:v>4000</c:v>
                </c:pt>
                <c:pt idx="16">
                  <c:v>10200</c:v>
                </c:pt>
                <c:pt idx="17">
                  <c:v>4500</c:v>
                </c:pt>
                <c:pt idx="18">
                  <c:v>6790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BF-43F6-AF2F-3BBA7D86EA3A}"/>
            </c:ext>
          </c:extLst>
        </c:ser>
        <c:ser>
          <c:idx val="1"/>
          <c:order val="1"/>
          <c:tx>
            <c:strRef>
              <c:f>Graph8_Subventions!$C$4</c:f>
              <c:strCache>
                <c:ptCount val="1"/>
                <c:pt idx="0">
                  <c:v>janv-24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F-43F6-AF2F-3BBA7D86EA3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BF-43F6-AF2F-3BBA7D86EA3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BF-43F6-AF2F-3BBA7D86EA3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BF-43F6-AF2F-3BBA7D86EA3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BF-43F6-AF2F-3BBA7D86EA3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BF-43F6-AF2F-3BBA7D86EA3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BF-43F6-AF2F-3BBA7D86EA3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BF-43F6-AF2F-3BBA7D86EA3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BF-43F6-AF2F-3BBA7D86EA3A}"/>
                </c:ext>
              </c:extLst>
            </c:dLbl>
            <c:dLbl>
              <c:idx val="14"/>
              <c:layout>
                <c:manualLayout>
                  <c:x val="3.9447731755424065E-3"/>
                  <c:y val="-1.9370455124349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EBF-43F6-AF2F-3BBA7D86EA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BF-43F6-AF2F-3BBA7D86EA3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BF-43F6-AF2F-3BBA7D86E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Graph8_Subventions!$A$5:$A$23</c:f>
              <c:strCache>
                <c:ptCount val="19"/>
                <c:pt idx="0">
                  <c:v>Allemagne</c:v>
                </c:pt>
                <c:pt idx="1">
                  <c:v>Autriche </c:v>
                </c:pt>
                <c:pt idx="2">
                  <c:v>Croatie</c:v>
                </c:pt>
                <c:pt idx="3">
                  <c:v>Espagne</c:v>
                </c:pt>
                <c:pt idx="4">
                  <c:v>Estonie</c:v>
                </c:pt>
                <c:pt idx="5">
                  <c:v>Finlande</c:v>
                </c:pt>
                <c:pt idx="6">
                  <c:v>France</c:v>
                </c:pt>
                <c:pt idx="7">
                  <c:v>Grèce</c:v>
                </c:pt>
                <c:pt idx="8">
                  <c:v>Italie</c:v>
                </c:pt>
                <c:pt idx="9">
                  <c:v>Lettonie </c:v>
                </c:pt>
                <c:pt idx="10">
                  <c:v>Lituanie</c:v>
                </c:pt>
                <c:pt idx="11">
                  <c:v>Luxembourg</c:v>
                </c:pt>
                <c:pt idx="12">
                  <c:v>Malte</c:v>
                </c:pt>
                <c:pt idx="13">
                  <c:v>Pays-Bas</c:v>
                </c:pt>
                <c:pt idx="14">
                  <c:v>Pologne</c:v>
                </c:pt>
                <c:pt idx="15">
                  <c:v>Portugal</c:v>
                </c:pt>
                <c:pt idx="16">
                  <c:v>Roumanie</c:v>
                </c:pt>
                <c:pt idx="17">
                  <c:v>Slovénie</c:v>
                </c:pt>
                <c:pt idx="18">
                  <c:v>Suède </c:v>
                </c:pt>
              </c:strCache>
            </c:strRef>
          </c:cat>
          <c:val>
            <c:numRef>
              <c:f>Graph8_Subventions!$C$5:$C$23</c:f>
              <c:numCache>
                <c:formatCode>#\ ##0\ "€"</c:formatCode>
                <c:ptCount val="19"/>
                <c:pt idx="0" formatCode="General">
                  <c:v>0</c:v>
                </c:pt>
                <c:pt idx="1">
                  <c:v>3000</c:v>
                </c:pt>
                <c:pt idx="2" formatCode="General">
                  <c:v>0</c:v>
                </c:pt>
                <c:pt idx="3" formatCode="&quot;€&quot;#,##0_);[Red]\(&quot;€&quot;#,##0\)">
                  <c:v>2520</c:v>
                </c:pt>
                <c:pt idx="4" formatCode="&quot;€&quot;#,##0_);[Red]\(&quot;€&quot;#,##0\)">
                  <c:v>4000</c:v>
                </c:pt>
                <c:pt idx="5" formatCode="General">
                  <c:v>0</c:v>
                </c:pt>
                <c:pt idx="6" formatCode="&quot;€&quot;#,##0_);[Red]\(&quot;€&quot;#,##0\)">
                  <c:v>4000</c:v>
                </c:pt>
                <c:pt idx="7" formatCode="&quot;€&quot;#,##0_);[Red]\(&quot;€&quot;#,##0\)">
                  <c:v>8000</c:v>
                </c:pt>
                <c:pt idx="8" formatCode="&quot;€&quot;#,##0_);[Red]\(&quot;€&quot;#,##0\)">
                  <c:v>6000</c:v>
                </c:pt>
                <c:pt idx="9">
                  <c:v>4500</c:v>
                </c:pt>
                <c:pt idx="10">
                  <c:v>5000</c:v>
                </c:pt>
                <c:pt idx="11">
                  <c:v>8000</c:v>
                </c:pt>
                <c:pt idx="12">
                  <c:v>11000</c:v>
                </c:pt>
                <c:pt idx="13" formatCode="&quot;€&quot;#,##0_);[Red]\(&quot;€&quot;#,##0\)">
                  <c:v>2950</c:v>
                </c:pt>
                <c:pt idx="14" formatCode="&quot;€&quot;#,##0_);[Red]\(&quot;€&quot;#,##0\)">
                  <c:v>4316</c:v>
                </c:pt>
                <c:pt idx="15">
                  <c:v>4000</c:v>
                </c:pt>
                <c:pt idx="16" formatCode="&quot;€&quot;#,##0_);[Red]\(&quot;€&quot;#,##0\)">
                  <c:v>5128</c:v>
                </c:pt>
                <c:pt idx="17" formatCode="&quot;€&quot;#,##0_);[Red]\(&quot;€&quot;#,##0\)">
                  <c:v>6500</c:v>
                </c:pt>
                <c:pt idx="18" formatCode="&quot;€&quot;#,##0_);[Red]\(&quot;€&quot;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EBF-43F6-AF2F-3BBA7D86E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369344"/>
        <c:axId val="143370880"/>
      </c:barChart>
      <c:catAx>
        <c:axId val="14336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3370880"/>
        <c:crosses val="autoZero"/>
        <c:auto val="1"/>
        <c:lblAlgn val="ctr"/>
        <c:lblOffset val="100"/>
        <c:noMultiLvlLbl val="0"/>
      </c:catAx>
      <c:valAx>
        <c:axId val="143370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Montant de la subvention (€)</a:t>
                </a:r>
              </a:p>
            </c:rich>
          </c:tx>
          <c:layout/>
          <c:overlay val="0"/>
        </c:title>
        <c:numFmt formatCode="#,##0\ &quot;€&quot;" sourceLinked="0"/>
        <c:majorTickMark val="out"/>
        <c:minorTickMark val="none"/>
        <c:tickLblPos val="nextTo"/>
        <c:crossAx val="14336934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Graph9_EmissionCO2UE!$B$6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Graph9_EmissionCO2UE!$C$5:$J$5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Graph9_EmissionCO2UE!$C$6:$J$6</c:f>
              <c:numCache>
                <c:formatCode>General</c:formatCode>
                <c:ptCount val="8"/>
                <c:pt idx="0">
                  <c:v>127.08962</c:v>
                </c:pt>
                <c:pt idx="1">
                  <c:v>125.67297000000001</c:v>
                </c:pt>
                <c:pt idx="2">
                  <c:v>126.5078</c:v>
                </c:pt>
                <c:pt idx="3">
                  <c:v>127.08507</c:v>
                </c:pt>
                <c:pt idx="4">
                  <c:v>127.86989</c:v>
                </c:pt>
                <c:pt idx="5">
                  <c:v>113.94202</c:v>
                </c:pt>
                <c:pt idx="6">
                  <c:v>103.5</c:v>
                </c:pt>
                <c:pt idx="7">
                  <c:v>84.36719511115048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3-41C9-8859-068097E264C5}"/>
            </c:ext>
          </c:extLst>
        </c:ser>
        <c:ser>
          <c:idx val="1"/>
          <c:order val="1"/>
          <c:tx>
            <c:strRef>
              <c:f>Graph9_EmissionCO2UE!$B$7</c:f>
              <c:strCache>
                <c:ptCount val="1"/>
                <c:pt idx="0">
                  <c:v>Dannemark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Graph9_EmissionCO2UE!$C$5:$J$5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Graph9_EmissionCO2UE!$C$7:$J$7</c:f>
              <c:numCache>
                <c:formatCode>General</c:formatCode>
                <c:ptCount val="8"/>
                <c:pt idx="0">
                  <c:v>105.04079</c:v>
                </c:pt>
                <c:pt idx="1">
                  <c:v>106.82642</c:v>
                </c:pt>
                <c:pt idx="2">
                  <c:v>107.75577</c:v>
                </c:pt>
                <c:pt idx="3">
                  <c:v>108.2406</c:v>
                </c:pt>
                <c:pt idx="4">
                  <c:v>109.96368</c:v>
                </c:pt>
                <c:pt idx="5">
                  <c:v>98.197952000000001</c:v>
                </c:pt>
                <c:pt idx="6">
                  <c:v>90.96</c:v>
                </c:pt>
                <c:pt idx="7">
                  <c:v>67.008236648658212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3-41C9-8859-068097E264C5}"/>
            </c:ext>
          </c:extLst>
        </c:ser>
        <c:ser>
          <c:idx val="2"/>
          <c:order val="2"/>
          <c:tx>
            <c:strRef>
              <c:f>Graph9_EmissionCO2UE!$B$8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Graph9_EmissionCO2UE!$C$5:$J$5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Graph9_EmissionCO2UE!$C$8:$J$8</c:f>
              <c:numCache>
                <c:formatCode>General</c:formatCode>
                <c:ptCount val="8"/>
                <c:pt idx="0">
                  <c:v>116.03313</c:v>
                </c:pt>
                <c:pt idx="1">
                  <c:v>114.6598</c:v>
                </c:pt>
                <c:pt idx="2">
                  <c:v>114.44723</c:v>
                </c:pt>
                <c:pt idx="3">
                  <c:v>116.27576000000001</c:v>
                </c:pt>
                <c:pt idx="4">
                  <c:v>116.84746</c:v>
                </c:pt>
                <c:pt idx="5">
                  <c:v>111.3306</c:v>
                </c:pt>
                <c:pt idx="6">
                  <c:v>108.24</c:v>
                </c:pt>
                <c:pt idx="7">
                  <c:v>98.183508989460634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3-41C9-8859-068097E264C5}"/>
            </c:ext>
          </c:extLst>
        </c:ser>
        <c:ser>
          <c:idx val="3"/>
          <c:order val="3"/>
          <c:tx>
            <c:strRef>
              <c:f>Graph9_EmissionCO2UE!$B$9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Graph9_EmissionCO2UE!$C$5:$J$5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Graph9_EmissionCO2UE!$C$9:$J$9</c:f>
              <c:numCache>
                <c:formatCode>General</c:formatCode>
                <c:ptCount val="8"/>
                <c:pt idx="0">
                  <c:v>118.7448</c:v>
                </c:pt>
                <c:pt idx="1">
                  <c:v>118.35466</c:v>
                </c:pt>
                <c:pt idx="2">
                  <c:v>117.80371</c:v>
                </c:pt>
                <c:pt idx="3">
                  <c:v>115.98827</c:v>
                </c:pt>
                <c:pt idx="4">
                  <c:v>113.02058</c:v>
                </c:pt>
                <c:pt idx="5">
                  <c:v>106.23634</c:v>
                </c:pt>
                <c:pt idx="6">
                  <c:v>104.3</c:v>
                </c:pt>
                <c:pt idx="7">
                  <c:v>81.887343902222995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33-41C9-8859-068097E264C5}"/>
            </c:ext>
          </c:extLst>
        </c:ser>
        <c:ser>
          <c:idx val="4"/>
          <c:order val="4"/>
          <c:tx>
            <c:strRef>
              <c:f>Graph9_EmissionCO2UE!$B$10</c:f>
              <c:strCache>
                <c:ptCount val="1"/>
                <c:pt idx="0">
                  <c:v>Italie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Graph9_EmissionCO2UE!$C$5:$J$5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Graph9_EmissionCO2UE!$C$10:$J$10</c:f>
              <c:numCache>
                <c:formatCode>General</c:formatCode>
                <c:ptCount val="8"/>
                <c:pt idx="0">
                  <c:v>115.2111</c:v>
                </c:pt>
                <c:pt idx="1">
                  <c:v>113.37259</c:v>
                </c:pt>
                <c:pt idx="2">
                  <c:v>112.33232</c:v>
                </c:pt>
                <c:pt idx="3">
                  <c:v>113.5239</c:v>
                </c:pt>
                <c:pt idx="4">
                  <c:v>115.75049</c:v>
                </c:pt>
                <c:pt idx="5">
                  <c:v>109.25771</c:v>
                </c:pt>
                <c:pt idx="6">
                  <c:v>103</c:v>
                </c:pt>
                <c:pt idx="7">
                  <c:v>96.146488353555924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33-41C9-8859-068097E264C5}"/>
            </c:ext>
          </c:extLst>
        </c:ser>
        <c:ser>
          <c:idx val="5"/>
          <c:order val="5"/>
          <c:tx>
            <c:strRef>
              <c:f>Graph9_EmissionCO2UE!$B$11</c:f>
              <c:strCache>
                <c:ptCount val="1"/>
                <c:pt idx="0">
                  <c:v>Pays-Bas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Graph9_EmissionCO2UE!$C$5:$J$5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Graph9_EmissionCO2UE!$C$11:$J$11</c:f>
              <c:numCache>
                <c:formatCode>General</c:formatCode>
                <c:ptCount val="8"/>
                <c:pt idx="0">
                  <c:v>99.579277000000005</c:v>
                </c:pt>
                <c:pt idx="1">
                  <c:v>105.20779</c:v>
                </c:pt>
                <c:pt idx="2">
                  <c:v>108.68689999999999</c:v>
                </c:pt>
                <c:pt idx="3">
                  <c:v>104.75515</c:v>
                </c:pt>
                <c:pt idx="4">
                  <c:v>97.310310000000001</c:v>
                </c:pt>
                <c:pt idx="5">
                  <c:v>86.139854</c:v>
                </c:pt>
                <c:pt idx="6">
                  <c:v>97.48</c:v>
                </c:pt>
                <c:pt idx="7">
                  <c:v>67.451067221680972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33-41C9-8859-068097E264C5}"/>
            </c:ext>
          </c:extLst>
        </c:ser>
        <c:ser>
          <c:idx val="6"/>
          <c:order val="6"/>
          <c:tx>
            <c:strRef>
              <c:f>Graph9_EmissionCO2UE!$B$12</c:f>
              <c:strCache>
                <c:ptCount val="1"/>
                <c:pt idx="0">
                  <c:v>Norvège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Graph9_EmissionCO2UE!$C$5:$J$5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Graph9_EmissionCO2UE!$C$12:$J$12</c:f>
              <c:numCache>
                <c:formatCode>General</c:formatCode>
                <c:ptCount val="8"/>
                <c:pt idx="0">
                  <c:v>97.437233000000006</c:v>
                </c:pt>
                <c:pt idx="1">
                  <c:v>91.309250000000006</c:v>
                </c:pt>
                <c:pt idx="2">
                  <c:v>80.698646999999994</c:v>
                </c:pt>
                <c:pt idx="3">
                  <c:v>68.914321999999999</c:v>
                </c:pt>
                <c:pt idx="4">
                  <c:v>56.375877000000003</c:v>
                </c:pt>
                <c:pt idx="5">
                  <c:v>36.930408</c:v>
                </c:pt>
                <c:pt idx="6">
                  <c:v>30</c:v>
                </c:pt>
                <c:pt idx="7">
                  <c:v>6.3404481445398995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33-41C9-8859-068097E264C5}"/>
            </c:ext>
          </c:extLst>
        </c:ser>
        <c:ser>
          <c:idx val="7"/>
          <c:order val="7"/>
          <c:tx>
            <c:strRef>
              <c:f>Graph9_EmissionCO2UE!$B$13</c:f>
              <c:strCache>
                <c:ptCount val="1"/>
                <c:pt idx="0">
                  <c:v>Suède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Graph9_EmissionCO2UE!$C$5:$J$5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Graph9_EmissionCO2UE!$C$13:$J$13</c:f>
              <c:numCache>
                <c:formatCode>General</c:formatCode>
                <c:ptCount val="8"/>
                <c:pt idx="0">
                  <c:v>126.66759999999999</c:v>
                </c:pt>
                <c:pt idx="1">
                  <c:v>123.51428</c:v>
                </c:pt>
                <c:pt idx="2">
                  <c:v>121.80974999999999</c:v>
                </c:pt>
                <c:pt idx="3">
                  <c:v>119.20095999999999</c:v>
                </c:pt>
                <c:pt idx="4">
                  <c:v>117.58205</c:v>
                </c:pt>
                <c:pt idx="5">
                  <c:v>92.573859999999996</c:v>
                </c:pt>
                <c:pt idx="6">
                  <c:v>86</c:v>
                </c:pt>
                <c:pt idx="7">
                  <c:v>49.560712071561419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33-41C9-8859-068097E26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92704"/>
        <c:axId val="52394240"/>
      </c:lineChart>
      <c:catAx>
        <c:axId val="523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94240"/>
        <c:crosses val="autoZero"/>
        <c:auto val="1"/>
        <c:lblAlgn val="ctr"/>
        <c:lblOffset val="100"/>
        <c:noMultiLvlLbl val="0"/>
      </c:catAx>
      <c:valAx>
        <c:axId val="52394240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Emissions</a:t>
                </a:r>
                <a:r>
                  <a:rPr lang="fr-FR" baseline="0"/>
                  <a:t> CO2 (NEDC)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92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47200349956256"/>
          <c:y val="0.85641803220543378"/>
          <c:w val="0.8085004374453193"/>
          <c:h val="0.12105944527204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85248567492319E-2"/>
          <c:y val="3.6758563074352546E-2"/>
          <c:w val="0.92705120002534214"/>
          <c:h val="0.88154217564909643"/>
        </c:manualLayout>
      </c:layout>
      <c:lineChart>
        <c:grouping val="standard"/>
        <c:varyColors val="0"/>
        <c:ser>
          <c:idx val="0"/>
          <c:order val="0"/>
          <c:tx>
            <c:strRef>
              <c:f>Graph1_Emissions!$B$1</c:f>
              <c:strCache>
                <c:ptCount val="1"/>
                <c:pt idx="0">
                  <c:v>Tranports (Métropole et Outre-mer)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Graph1_Emissions!$A$2:$A$25</c:f>
              <c:numCache>
                <c:formatCode>General</c:formatCode>
                <c:ptCount val="2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</c:numCache>
            </c:numRef>
          </c:cat>
          <c:val>
            <c:numRef>
              <c:f>Graph1_Emissions!$B$2:$B$25</c:f>
              <c:numCache>
                <c:formatCode>General</c:formatCode>
                <c:ptCount val="24"/>
                <c:pt idx="0">
                  <c:v>137.69999999999999</c:v>
                </c:pt>
                <c:pt idx="1">
                  <c:v>138.69999999999999</c:v>
                </c:pt>
                <c:pt idx="2">
                  <c:v>137.19999999999999</c:v>
                </c:pt>
                <c:pt idx="3">
                  <c:v>136.80000000000001</c:v>
                </c:pt>
                <c:pt idx="4">
                  <c:v>136.5</c:v>
                </c:pt>
                <c:pt idx="5">
                  <c:v>137.9</c:v>
                </c:pt>
                <c:pt idx="6">
                  <c:v>138.1</c:v>
                </c:pt>
                <c:pt idx="7">
                  <c:v>138.30000000000001</c:v>
                </c:pt>
                <c:pt idx="8">
                  <c:v>135.30000000000001</c:v>
                </c:pt>
                <c:pt idx="9">
                  <c:v>134.4</c:v>
                </c:pt>
                <c:pt idx="10">
                  <c:v>113.5</c:v>
                </c:pt>
                <c:pt idx="11">
                  <c:v>127.6</c:v>
                </c:pt>
                <c:pt idx="12">
                  <c:v>130.5</c:v>
                </c:pt>
                <c:pt idx="1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4-4C1B-B19A-53A49F46652A}"/>
            </c:ext>
          </c:extLst>
        </c:ser>
        <c:ser>
          <c:idx val="1"/>
          <c:order val="1"/>
          <c:tx>
            <c:strRef>
              <c:f>Graph1_Emissions!$C$1</c:f>
              <c:strCache>
                <c:ptCount val="1"/>
                <c:pt idx="0">
                  <c:v>Objectifs transports SNBC 2 (budgets)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Graph1_Emissions!$A$2:$A$25</c:f>
              <c:numCache>
                <c:formatCode>General</c:formatCode>
                <c:ptCount val="2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</c:numCache>
            </c:numRef>
          </c:cat>
          <c:val>
            <c:numRef>
              <c:f>Graph1_Emissions!$C$2:$C$25</c:f>
              <c:numCache>
                <c:formatCode>General</c:formatCode>
                <c:ptCount val="24"/>
                <c:pt idx="9">
                  <c:v>128</c:v>
                </c:pt>
                <c:pt idx="10">
                  <c:v>128</c:v>
                </c:pt>
                <c:pt idx="11">
                  <c:v>128</c:v>
                </c:pt>
                <c:pt idx="12">
                  <c:v>128</c:v>
                </c:pt>
                <c:pt idx="13">
                  <c:v>128</c:v>
                </c:pt>
                <c:pt idx="14">
                  <c:v>119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  <c:pt idx="18">
                  <c:v>112</c:v>
                </c:pt>
                <c:pt idx="19">
                  <c:v>102</c:v>
                </c:pt>
                <c:pt idx="20">
                  <c:v>94</c:v>
                </c:pt>
                <c:pt idx="21">
                  <c:v>94</c:v>
                </c:pt>
                <c:pt idx="22">
                  <c:v>94</c:v>
                </c:pt>
                <c:pt idx="23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4-4C1B-B19A-53A49F46652A}"/>
            </c:ext>
          </c:extLst>
        </c:ser>
        <c:ser>
          <c:idx val="2"/>
          <c:order val="2"/>
          <c:tx>
            <c:strRef>
              <c:f>Graph1_Emissions!$D$1</c:f>
              <c:strCache>
                <c:ptCount val="1"/>
                <c:pt idx="0">
                  <c:v>Objectifs transports SNBC 2 (tranches annuelles)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Graph1_Emissions!$A$2:$A$25</c:f>
              <c:numCache>
                <c:formatCode>General</c:formatCode>
                <c:ptCount val="2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</c:numCache>
            </c:numRef>
          </c:cat>
          <c:val>
            <c:numRef>
              <c:f>Graph1_Emissions!$D$2:$D$25</c:f>
              <c:numCache>
                <c:formatCode>General</c:formatCode>
                <c:ptCount val="24"/>
                <c:pt idx="9">
                  <c:v>133</c:v>
                </c:pt>
                <c:pt idx="10">
                  <c:v>132</c:v>
                </c:pt>
                <c:pt idx="11">
                  <c:v>129</c:v>
                </c:pt>
                <c:pt idx="12">
                  <c:v>125</c:v>
                </c:pt>
                <c:pt idx="13">
                  <c:v>122</c:v>
                </c:pt>
                <c:pt idx="14">
                  <c:v>119</c:v>
                </c:pt>
                <c:pt idx="15">
                  <c:v>116</c:v>
                </c:pt>
                <c:pt idx="16">
                  <c:v>112</c:v>
                </c:pt>
                <c:pt idx="17">
                  <c:v>109</c:v>
                </c:pt>
                <c:pt idx="18">
                  <c:v>106</c:v>
                </c:pt>
                <c:pt idx="19">
                  <c:v>102</c:v>
                </c:pt>
                <c:pt idx="20">
                  <c:v>99</c:v>
                </c:pt>
                <c:pt idx="21">
                  <c:v>94</c:v>
                </c:pt>
                <c:pt idx="22">
                  <c:v>89</c:v>
                </c:pt>
                <c:pt idx="2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4-4C1B-B19A-53A49F466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182768"/>
        <c:axId val="741188176"/>
      </c:lineChart>
      <c:catAx>
        <c:axId val="74118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118817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4118817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118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987044983640205E-2"/>
          <c:y val="0.77861241029081896"/>
          <c:w val="0.43558289072952144"/>
          <c:h val="0.14118708845604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7511799120348"/>
          <c:y val="5.0925925925925923E-2"/>
          <c:w val="0.79539462329113608"/>
          <c:h val="0.66578083989501313"/>
        </c:manualLayout>
      </c:layout>
      <c:lineChart>
        <c:grouping val="standard"/>
        <c:varyColors val="0"/>
        <c:ser>
          <c:idx val="0"/>
          <c:order val="0"/>
          <c:tx>
            <c:strRef>
              <c:f>Graph2_EvolAides!$B$26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A3C5F7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Graph2_EvolAides!$B$27:$B$144</c:f>
              <c:numCache>
                <c:formatCode>#\ ##0\ "€"</c:formatCode>
                <c:ptCount val="118"/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250</c:v>
                </c:pt>
                <c:pt idx="27">
                  <c:v>250</c:v>
                </c:pt>
                <c:pt idx="28">
                  <c:v>250</c:v>
                </c:pt>
                <c:pt idx="29">
                  <c:v>250</c:v>
                </c:pt>
                <c:pt idx="30">
                  <c:v>250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900</c:v>
                </c:pt>
                <c:pt idx="37">
                  <c:v>900</c:v>
                </c:pt>
                <c:pt idx="38">
                  <c:v>900</c:v>
                </c:pt>
                <c:pt idx="39">
                  <c:v>900</c:v>
                </c:pt>
                <c:pt idx="40">
                  <c:v>900</c:v>
                </c:pt>
                <c:pt idx="41">
                  <c:v>1600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1600</c:v>
                </c:pt>
                <c:pt idx="46">
                  <c:v>2200</c:v>
                </c:pt>
                <c:pt idx="47">
                  <c:v>2200</c:v>
                </c:pt>
                <c:pt idx="48">
                  <c:v>2200</c:v>
                </c:pt>
                <c:pt idx="49">
                  <c:v>2200</c:v>
                </c:pt>
                <c:pt idx="50">
                  <c:v>2200</c:v>
                </c:pt>
                <c:pt idx="51">
                  <c:v>2200</c:v>
                </c:pt>
                <c:pt idx="52">
                  <c:v>2200</c:v>
                </c:pt>
                <c:pt idx="53">
                  <c:v>2200</c:v>
                </c:pt>
                <c:pt idx="54">
                  <c:v>2200</c:v>
                </c:pt>
                <c:pt idx="55">
                  <c:v>2200</c:v>
                </c:pt>
                <c:pt idx="56">
                  <c:v>2200</c:v>
                </c:pt>
                <c:pt idx="57">
                  <c:v>2200</c:v>
                </c:pt>
                <c:pt idx="58">
                  <c:v>2200</c:v>
                </c:pt>
                <c:pt idx="59">
                  <c:v>2200</c:v>
                </c:pt>
                <c:pt idx="60">
                  <c:v>2200</c:v>
                </c:pt>
                <c:pt idx="61">
                  <c:v>2200</c:v>
                </c:pt>
                <c:pt idx="62">
                  <c:v>2200</c:v>
                </c:pt>
                <c:pt idx="63">
                  <c:v>2200</c:v>
                </c:pt>
                <c:pt idx="64">
                  <c:v>2200</c:v>
                </c:pt>
                <c:pt idx="65">
                  <c:v>2200</c:v>
                </c:pt>
                <c:pt idx="66">
                  <c:v>3000</c:v>
                </c:pt>
                <c:pt idx="67">
                  <c:v>3000</c:v>
                </c:pt>
                <c:pt idx="68">
                  <c:v>3000</c:v>
                </c:pt>
                <c:pt idx="69">
                  <c:v>3000</c:v>
                </c:pt>
                <c:pt idx="70">
                  <c:v>3000</c:v>
                </c:pt>
                <c:pt idx="71">
                  <c:v>3600</c:v>
                </c:pt>
                <c:pt idx="72">
                  <c:v>3600</c:v>
                </c:pt>
                <c:pt idx="73">
                  <c:v>3600</c:v>
                </c:pt>
                <c:pt idx="74">
                  <c:v>3600</c:v>
                </c:pt>
                <c:pt idx="75">
                  <c:v>3600</c:v>
                </c:pt>
                <c:pt idx="76">
                  <c:v>4000</c:v>
                </c:pt>
                <c:pt idx="77">
                  <c:v>4000</c:v>
                </c:pt>
                <c:pt idx="78">
                  <c:v>4000</c:v>
                </c:pt>
                <c:pt idx="79">
                  <c:v>4000</c:v>
                </c:pt>
                <c:pt idx="80">
                  <c:v>4000</c:v>
                </c:pt>
                <c:pt idx="81">
                  <c:v>6500</c:v>
                </c:pt>
                <c:pt idx="82">
                  <c:v>6500</c:v>
                </c:pt>
                <c:pt idx="83">
                  <c:v>6500</c:v>
                </c:pt>
                <c:pt idx="84">
                  <c:v>6500</c:v>
                </c:pt>
                <c:pt idx="85">
                  <c:v>6500</c:v>
                </c:pt>
                <c:pt idx="86">
                  <c:v>6500</c:v>
                </c:pt>
                <c:pt idx="87">
                  <c:v>6500</c:v>
                </c:pt>
                <c:pt idx="88">
                  <c:v>6500</c:v>
                </c:pt>
                <c:pt idx="89">
                  <c:v>6500</c:v>
                </c:pt>
                <c:pt idx="90">
                  <c:v>6500</c:v>
                </c:pt>
                <c:pt idx="91">
                  <c:v>8000</c:v>
                </c:pt>
                <c:pt idx="92">
                  <c:v>8000</c:v>
                </c:pt>
                <c:pt idx="93">
                  <c:v>8000</c:v>
                </c:pt>
                <c:pt idx="94">
                  <c:v>8000</c:v>
                </c:pt>
                <c:pt idx="95">
                  <c:v>8000</c:v>
                </c:pt>
                <c:pt idx="96">
                  <c:v>8000</c:v>
                </c:pt>
                <c:pt idx="97">
                  <c:v>8000</c:v>
                </c:pt>
                <c:pt idx="98">
                  <c:v>8000</c:v>
                </c:pt>
                <c:pt idx="99">
                  <c:v>8000</c:v>
                </c:pt>
                <c:pt idx="100">
                  <c:v>8000</c:v>
                </c:pt>
                <c:pt idx="101">
                  <c:v>8000</c:v>
                </c:pt>
                <c:pt idx="102">
                  <c:v>8000</c:v>
                </c:pt>
                <c:pt idx="103">
                  <c:v>8000</c:v>
                </c:pt>
                <c:pt idx="104">
                  <c:v>8000</c:v>
                </c:pt>
                <c:pt idx="105">
                  <c:v>8000</c:v>
                </c:pt>
                <c:pt idx="106">
                  <c:v>8000</c:v>
                </c:pt>
                <c:pt idx="107">
                  <c:v>8000</c:v>
                </c:pt>
                <c:pt idx="108">
                  <c:v>8000</c:v>
                </c:pt>
                <c:pt idx="109">
                  <c:v>8000</c:v>
                </c:pt>
                <c:pt idx="110">
                  <c:v>8000</c:v>
                </c:pt>
                <c:pt idx="111">
                  <c:v>8000</c:v>
                </c:pt>
                <c:pt idx="112">
                  <c:v>8000</c:v>
                </c:pt>
                <c:pt idx="113">
                  <c:v>8000</c:v>
                </c:pt>
                <c:pt idx="114">
                  <c:v>8000</c:v>
                </c:pt>
                <c:pt idx="115">
                  <c:v>8000</c:v>
                </c:pt>
                <c:pt idx="116">
                  <c:v>8000</c:v>
                </c:pt>
                <c:pt idx="117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A-4BD3-9663-DB5C835B2706}"/>
            </c:ext>
          </c:extLst>
        </c:ser>
        <c:ser>
          <c:idx val="1"/>
          <c:order val="1"/>
          <c:tx>
            <c:strRef>
              <c:f>Graph2_EvolAides!$C$26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Graph2_EvolAides!$C$27:$C$144</c:f>
              <c:numCache>
                <c:formatCode>#\ ##0\ "€"</c:formatCode>
                <c:ptCount val="118"/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250</c:v>
                </c:pt>
                <c:pt idx="27">
                  <c:v>250</c:v>
                </c:pt>
                <c:pt idx="28">
                  <c:v>250</c:v>
                </c:pt>
                <c:pt idx="29">
                  <c:v>250</c:v>
                </c:pt>
                <c:pt idx="30">
                  <c:v>250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900</c:v>
                </c:pt>
                <c:pt idx="37">
                  <c:v>900</c:v>
                </c:pt>
                <c:pt idx="38">
                  <c:v>900</c:v>
                </c:pt>
                <c:pt idx="39">
                  <c:v>900</c:v>
                </c:pt>
                <c:pt idx="40">
                  <c:v>900</c:v>
                </c:pt>
                <c:pt idx="41">
                  <c:v>1600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1600</c:v>
                </c:pt>
                <c:pt idx="46">
                  <c:v>2200</c:v>
                </c:pt>
                <c:pt idx="47">
                  <c:v>2200</c:v>
                </c:pt>
                <c:pt idx="48">
                  <c:v>2200</c:v>
                </c:pt>
                <c:pt idx="49">
                  <c:v>2200</c:v>
                </c:pt>
                <c:pt idx="50">
                  <c:v>2200</c:v>
                </c:pt>
                <c:pt idx="51">
                  <c:v>2200</c:v>
                </c:pt>
                <c:pt idx="52">
                  <c:v>2200</c:v>
                </c:pt>
                <c:pt idx="53">
                  <c:v>2200</c:v>
                </c:pt>
                <c:pt idx="54">
                  <c:v>2200</c:v>
                </c:pt>
                <c:pt idx="55">
                  <c:v>2200</c:v>
                </c:pt>
                <c:pt idx="56">
                  <c:v>2200</c:v>
                </c:pt>
                <c:pt idx="57">
                  <c:v>2200</c:v>
                </c:pt>
                <c:pt idx="58">
                  <c:v>2200</c:v>
                </c:pt>
                <c:pt idx="59">
                  <c:v>2200</c:v>
                </c:pt>
                <c:pt idx="60">
                  <c:v>2200</c:v>
                </c:pt>
                <c:pt idx="61">
                  <c:v>2200</c:v>
                </c:pt>
                <c:pt idx="62">
                  <c:v>2200</c:v>
                </c:pt>
                <c:pt idx="63">
                  <c:v>2200</c:v>
                </c:pt>
                <c:pt idx="64">
                  <c:v>2200</c:v>
                </c:pt>
                <c:pt idx="65">
                  <c:v>2200</c:v>
                </c:pt>
                <c:pt idx="66">
                  <c:v>3000</c:v>
                </c:pt>
                <c:pt idx="67">
                  <c:v>3000</c:v>
                </c:pt>
                <c:pt idx="68">
                  <c:v>3000</c:v>
                </c:pt>
                <c:pt idx="69">
                  <c:v>3000</c:v>
                </c:pt>
                <c:pt idx="70">
                  <c:v>3000</c:v>
                </c:pt>
                <c:pt idx="71">
                  <c:v>3600</c:v>
                </c:pt>
                <c:pt idx="72">
                  <c:v>3600</c:v>
                </c:pt>
                <c:pt idx="73">
                  <c:v>3600</c:v>
                </c:pt>
                <c:pt idx="74">
                  <c:v>3600</c:v>
                </c:pt>
                <c:pt idx="75">
                  <c:v>3600</c:v>
                </c:pt>
                <c:pt idx="76">
                  <c:v>4000</c:v>
                </c:pt>
                <c:pt idx="77">
                  <c:v>4000</c:v>
                </c:pt>
                <c:pt idx="78">
                  <c:v>4000</c:v>
                </c:pt>
                <c:pt idx="79">
                  <c:v>4000</c:v>
                </c:pt>
                <c:pt idx="80">
                  <c:v>4000</c:v>
                </c:pt>
                <c:pt idx="81">
                  <c:v>6500</c:v>
                </c:pt>
                <c:pt idx="82">
                  <c:v>6500</c:v>
                </c:pt>
                <c:pt idx="83">
                  <c:v>6500</c:v>
                </c:pt>
                <c:pt idx="84">
                  <c:v>6500</c:v>
                </c:pt>
                <c:pt idx="85">
                  <c:v>6500</c:v>
                </c:pt>
                <c:pt idx="86">
                  <c:v>6500</c:v>
                </c:pt>
                <c:pt idx="87">
                  <c:v>6500</c:v>
                </c:pt>
                <c:pt idx="88">
                  <c:v>6500</c:v>
                </c:pt>
                <c:pt idx="89">
                  <c:v>6500</c:v>
                </c:pt>
                <c:pt idx="90">
                  <c:v>6500</c:v>
                </c:pt>
                <c:pt idx="91">
                  <c:v>8000</c:v>
                </c:pt>
                <c:pt idx="92">
                  <c:v>8000</c:v>
                </c:pt>
                <c:pt idx="93">
                  <c:v>8000</c:v>
                </c:pt>
                <c:pt idx="94">
                  <c:v>8000</c:v>
                </c:pt>
                <c:pt idx="95">
                  <c:v>8000</c:v>
                </c:pt>
                <c:pt idx="96">
                  <c:v>8000</c:v>
                </c:pt>
                <c:pt idx="97">
                  <c:v>8000</c:v>
                </c:pt>
                <c:pt idx="98">
                  <c:v>8000</c:v>
                </c:pt>
                <c:pt idx="99">
                  <c:v>8000</c:v>
                </c:pt>
                <c:pt idx="100">
                  <c:v>8000</c:v>
                </c:pt>
                <c:pt idx="101">
                  <c:v>8000</c:v>
                </c:pt>
                <c:pt idx="102">
                  <c:v>8000</c:v>
                </c:pt>
                <c:pt idx="103">
                  <c:v>8000</c:v>
                </c:pt>
                <c:pt idx="104">
                  <c:v>8000</c:v>
                </c:pt>
                <c:pt idx="105">
                  <c:v>8000</c:v>
                </c:pt>
                <c:pt idx="106">
                  <c:v>8000</c:v>
                </c:pt>
                <c:pt idx="107">
                  <c:v>8000</c:v>
                </c:pt>
                <c:pt idx="108">
                  <c:v>8000</c:v>
                </c:pt>
                <c:pt idx="109">
                  <c:v>8000</c:v>
                </c:pt>
                <c:pt idx="110">
                  <c:v>8000</c:v>
                </c:pt>
                <c:pt idx="111">
                  <c:v>8000</c:v>
                </c:pt>
                <c:pt idx="112">
                  <c:v>8000</c:v>
                </c:pt>
                <c:pt idx="113">
                  <c:v>8000</c:v>
                </c:pt>
                <c:pt idx="114">
                  <c:v>8000</c:v>
                </c:pt>
                <c:pt idx="115">
                  <c:v>8000</c:v>
                </c:pt>
                <c:pt idx="116">
                  <c:v>8000</c:v>
                </c:pt>
                <c:pt idx="117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A-4BD3-9663-DB5C835B2706}"/>
            </c:ext>
          </c:extLst>
        </c:ser>
        <c:ser>
          <c:idx val="2"/>
          <c:order val="2"/>
          <c:tx>
            <c:strRef>
              <c:f>Graph2_EvolAides!$D$26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Graph2_EvolAides!$D$27:$D$144</c:f>
              <c:numCache>
                <c:formatCode>#\ ##0\ "€"</c:formatCode>
                <c:ptCount val="118"/>
                <c:pt idx="17">
                  <c:v>50</c:v>
                </c:pt>
                <c:pt idx="18">
                  <c:v>53</c:v>
                </c:pt>
                <c:pt idx="19">
                  <c:v>60</c:v>
                </c:pt>
                <c:pt idx="20">
                  <c:v>73</c:v>
                </c:pt>
                <c:pt idx="21">
                  <c:v>90</c:v>
                </c:pt>
                <c:pt idx="22">
                  <c:v>113</c:v>
                </c:pt>
                <c:pt idx="23">
                  <c:v>140</c:v>
                </c:pt>
                <c:pt idx="24">
                  <c:v>173</c:v>
                </c:pt>
                <c:pt idx="25">
                  <c:v>210</c:v>
                </c:pt>
                <c:pt idx="26">
                  <c:v>253</c:v>
                </c:pt>
                <c:pt idx="27">
                  <c:v>300</c:v>
                </c:pt>
                <c:pt idx="28">
                  <c:v>353</c:v>
                </c:pt>
                <c:pt idx="29">
                  <c:v>410</c:v>
                </c:pt>
                <c:pt idx="30">
                  <c:v>473</c:v>
                </c:pt>
                <c:pt idx="31">
                  <c:v>540</c:v>
                </c:pt>
                <c:pt idx="32">
                  <c:v>613</c:v>
                </c:pt>
                <c:pt idx="33">
                  <c:v>690</c:v>
                </c:pt>
                <c:pt idx="34">
                  <c:v>773</c:v>
                </c:pt>
                <c:pt idx="35">
                  <c:v>860</c:v>
                </c:pt>
                <c:pt idx="36">
                  <c:v>953</c:v>
                </c:pt>
                <c:pt idx="37">
                  <c:v>1050</c:v>
                </c:pt>
                <c:pt idx="38">
                  <c:v>1153</c:v>
                </c:pt>
                <c:pt idx="39">
                  <c:v>1260</c:v>
                </c:pt>
                <c:pt idx="40">
                  <c:v>1373</c:v>
                </c:pt>
                <c:pt idx="41">
                  <c:v>1490</c:v>
                </c:pt>
                <c:pt idx="42">
                  <c:v>1613</c:v>
                </c:pt>
                <c:pt idx="43">
                  <c:v>1740</c:v>
                </c:pt>
                <c:pt idx="44">
                  <c:v>1873</c:v>
                </c:pt>
                <c:pt idx="45">
                  <c:v>2010</c:v>
                </c:pt>
                <c:pt idx="46">
                  <c:v>2153</c:v>
                </c:pt>
                <c:pt idx="47">
                  <c:v>2300</c:v>
                </c:pt>
                <c:pt idx="48">
                  <c:v>2453</c:v>
                </c:pt>
                <c:pt idx="49">
                  <c:v>2610</c:v>
                </c:pt>
                <c:pt idx="50">
                  <c:v>2773</c:v>
                </c:pt>
                <c:pt idx="51">
                  <c:v>2940</c:v>
                </c:pt>
                <c:pt idx="52">
                  <c:v>3113</c:v>
                </c:pt>
                <c:pt idx="53">
                  <c:v>3290</c:v>
                </c:pt>
                <c:pt idx="54">
                  <c:v>3473</c:v>
                </c:pt>
                <c:pt idx="55">
                  <c:v>3660</c:v>
                </c:pt>
                <c:pt idx="56">
                  <c:v>3853</c:v>
                </c:pt>
                <c:pt idx="57">
                  <c:v>4050</c:v>
                </c:pt>
                <c:pt idx="58">
                  <c:v>4253</c:v>
                </c:pt>
                <c:pt idx="59">
                  <c:v>4460</c:v>
                </c:pt>
                <c:pt idx="60">
                  <c:v>4673</c:v>
                </c:pt>
                <c:pt idx="61">
                  <c:v>4890</c:v>
                </c:pt>
                <c:pt idx="62">
                  <c:v>5113</c:v>
                </c:pt>
                <c:pt idx="63">
                  <c:v>5340</c:v>
                </c:pt>
                <c:pt idx="64">
                  <c:v>5573</c:v>
                </c:pt>
                <c:pt idx="65">
                  <c:v>5810</c:v>
                </c:pt>
                <c:pt idx="66">
                  <c:v>6053</c:v>
                </c:pt>
                <c:pt idx="67">
                  <c:v>6300</c:v>
                </c:pt>
                <c:pt idx="68">
                  <c:v>6553</c:v>
                </c:pt>
                <c:pt idx="69">
                  <c:v>6810</c:v>
                </c:pt>
                <c:pt idx="70">
                  <c:v>7073</c:v>
                </c:pt>
                <c:pt idx="71">
                  <c:v>7340</c:v>
                </c:pt>
                <c:pt idx="72">
                  <c:v>7613</c:v>
                </c:pt>
                <c:pt idx="73">
                  <c:v>7890</c:v>
                </c:pt>
                <c:pt idx="74">
                  <c:v>8173</c:v>
                </c:pt>
                <c:pt idx="75">
                  <c:v>8460</c:v>
                </c:pt>
                <c:pt idx="76">
                  <c:v>8753</c:v>
                </c:pt>
                <c:pt idx="77">
                  <c:v>9050</c:v>
                </c:pt>
                <c:pt idx="78">
                  <c:v>9353</c:v>
                </c:pt>
                <c:pt idx="79">
                  <c:v>9660</c:v>
                </c:pt>
                <c:pt idx="80">
                  <c:v>9973</c:v>
                </c:pt>
                <c:pt idx="81">
                  <c:v>10000</c:v>
                </c:pt>
                <c:pt idx="82">
                  <c:v>10000</c:v>
                </c:pt>
                <c:pt idx="83">
                  <c:v>10000</c:v>
                </c:pt>
                <c:pt idx="84">
                  <c:v>10000</c:v>
                </c:pt>
                <c:pt idx="85">
                  <c:v>10000</c:v>
                </c:pt>
                <c:pt idx="86">
                  <c:v>10000</c:v>
                </c:pt>
                <c:pt idx="87">
                  <c:v>10000</c:v>
                </c:pt>
                <c:pt idx="88">
                  <c:v>10000</c:v>
                </c:pt>
                <c:pt idx="89">
                  <c:v>10000</c:v>
                </c:pt>
                <c:pt idx="90">
                  <c:v>10000</c:v>
                </c:pt>
                <c:pt idx="91">
                  <c:v>10000</c:v>
                </c:pt>
                <c:pt idx="92">
                  <c:v>10000</c:v>
                </c:pt>
                <c:pt idx="93">
                  <c:v>10000</c:v>
                </c:pt>
                <c:pt idx="94">
                  <c:v>10000</c:v>
                </c:pt>
                <c:pt idx="95">
                  <c:v>10000</c:v>
                </c:pt>
                <c:pt idx="96">
                  <c:v>10000</c:v>
                </c:pt>
                <c:pt idx="97">
                  <c:v>10000</c:v>
                </c:pt>
                <c:pt idx="98">
                  <c:v>10000</c:v>
                </c:pt>
                <c:pt idx="99">
                  <c:v>10000</c:v>
                </c:pt>
                <c:pt idx="100">
                  <c:v>10000</c:v>
                </c:pt>
                <c:pt idx="101">
                  <c:v>10000</c:v>
                </c:pt>
                <c:pt idx="102">
                  <c:v>10000</c:v>
                </c:pt>
                <c:pt idx="103">
                  <c:v>10000</c:v>
                </c:pt>
                <c:pt idx="104">
                  <c:v>10000</c:v>
                </c:pt>
                <c:pt idx="105">
                  <c:v>10000</c:v>
                </c:pt>
                <c:pt idx="106">
                  <c:v>10000</c:v>
                </c:pt>
                <c:pt idx="107">
                  <c:v>10000</c:v>
                </c:pt>
                <c:pt idx="108">
                  <c:v>10000</c:v>
                </c:pt>
                <c:pt idx="109">
                  <c:v>10000</c:v>
                </c:pt>
                <c:pt idx="110">
                  <c:v>10000</c:v>
                </c:pt>
                <c:pt idx="111">
                  <c:v>10000</c:v>
                </c:pt>
                <c:pt idx="112">
                  <c:v>10000</c:v>
                </c:pt>
                <c:pt idx="113">
                  <c:v>10000</c:v>
                </c:pt>
                <c:pt idx="114">
                  <c:v>10000</c:v>
                </c:pt>
                <c:pt idx="115">
                  <c:v>10000</c:v>
                </c:pt>
                <c:pt idx="116">
                  <c:v>10000</c:v>
                </c:pt>
                <c:pt idx="117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A-4BD3-9663-DB5C835B2706}"/>
            </c:ext>
          </c:extLst>
        </c:ser>
        <c:ser>
          <c:idx val="3"/>
          <c:order val="3"/>
          <c:tx>
            <c:strRef>
              <c:f>Graph2_EvolAides!$E$26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Graph2_EvolAides!$E$27:$E$144</c:f>
              <c:numCache>
                <c:formatCode>#\ ##0\ "€"</c:formatCode>
                <c:ptCount val="118"/>
                <c:pt idx="10">
                  <c:v>50</c:v>
                </c:pt>
                <c:pt idx="11">
                  <c:v>53</c:v>
                </c:pt>
                <c:pt idx="12">
                  <c:v>60</c:v>
                </c:pt>
                <c:pt idx="13">
                  <c:v>73</c:v>
                </c:pt>
                <c:pt idx="14">
                  <c:v>90</c:v>
                </c:pt>
                <c:pt idx="15">
                  <c:v>113</c:v>
                </c:pt>
                <c:pt idx="16">
                  <c:v>140</c:v>
                </c:pt>
                <c:pt idx="17">
                  <c:v>173</c:v>
                </c:pt>
                <c:pt idx="18">
                  <c:v>210</c:v>
                </c:pt>
                <c:pt idx="19">
                  <c:v>253</c:v>
                </c:pt>
                <c:pt idx="20">
                  <c:v>300</c:v>
                </c:pt>
                <c:pt idx="21">
                  <c:v>353</c:v>
                </c:pt>
                <c:pt idx="22">
                  <c:v>410</c:v>
                </c:pt>
                <c:pt idx="23">
                  <c:v>473</c:v>
                </c:pt>
                <c:pt idx="24">
                  <c:v>540</c:v>
                </c:pt>
                <c:pt idx="25">
                  <c:v>613</c:v>
                </c:pt>
                <c:pt idx="26">
                  <c:v>690</c:v>
                </c:pt>
                <c:pt idx="27">
                  <c:v>773</c:v>
                </c:pt>
                <c:pt idx="28">
                  <c:v>860</c:v>
                </c:pt>
                <c:pt idx="29">
                  <c:v>953</c:v>
                </c:pt>
                <c:pt idx="30">
                  <c:v>1050</c:v>
                </c:pt>
                <c:pt idx="31">
                  <c:v>1153</c:v>
                </c:pt>
                <c:pt idx="32">
                  <c:v>1260</c:v>
                </c:pt>
                <c:pt idx="33">
                  <c:v>1373</c:v>
                </c:pt>
                <c:pt idx="34">
                  <c:v>1490</c:v>
                </c:pt>
                <c:pt idx="35">
                  <c:v>1613</c:v>
                </c:pt>
                <c:pt idx="36">
                  <c:v>1740</c:v>
                </c:pt>
                <c:pt idx="37">
                  <c:v>1873</c:v>
                </c:pt>
                <c:pt idx="38">
                  <c:v>2010</c:v>
                </c:pt>
                <c:pt idx="39">
                  <c:v>2153</c:v>
                </c:pt>
                <c:pt idx="40">
                  <c:v>2300</c:v>
                </c:pt>
                <c:pt idx="41">
                  <c:v>2453</c:v>
                </c:pt>
                <c:pt idx="42">
                  <c:v>2610</c:v>
                </c:pt>
                <c:pt idx="43">
                  <c:v>2773</c:v>
                </c:pt>
                <c:pt idx="44">
                  <c:v>2940</c:v>
                </c:pt>
                <c:pt idx="45">
                  <c:v>3113</c:v>
                </c:pt>
                <c:pt idx="46">
                  <c:v>3290</c:v>
                </c:pt>
                <c:pt idx="47">
                  <c:v>3473</c:v>
                </c:pt>
                <c:pt idx="48">
                  <c:v>3660</c:v>
                </c:pt>
                <c:pt idx="49">
                  <c:v>3853</c:v>
                </c:pt>
                <c:pt idx="50">
                  <c:v>4050</c:v>
                </c:pt>
                <c:pt idx="51">
                  <c:v>4253</c:v>
                </c:pt>
                <c:pt idx="52">
                  <c:v>4460</c:v>
                </c:pt>
                <c:pt idx="53">
                  <c:v>4673</c:v>
                </c:pt>
                <c:pt idx="54">
                  <c:v>4890</c:v>
                </c:pt>
                <c:pt idx="55">
                  <c:v>5113</c:v>
                </c:pt>
                <c:pt idx="56">
                  <c:v>5340</c:v>
                </c:pt>
                <c:pt idx="57">
                  <c:v>5573</c:v>
                </c:pt>
                <c:pt idx="58">
                  <c:v>5810</c:v>
                </c:pt>
                <c:pt idx="59">
                  <c:v>6053</c:v>
                </c:pt>
                <c:pt idx="60">
                  <c:v>6300</c:v>
                </c:pt>
                <c:pt idx="61">
                  <c:v>6553</c:v>
                </c:pt>
                <c:pt idx="62">
                  <c:v>6810</c:v>
                </c:pt>
                <c:pt idx="63">
                  <c:v>7073</c:v>
                </c:pt>
                <c:pt idx="64">
                  <c:v>7340</c:v>
                </c:pt>
                <c:pt idx="65">
                  <c:v>7613</c:v>
                </c:pt>
                <c:pt idx="66">
                  <c:v>7890</c:v>
                </c:pt>
                <c:pt idx="67">
                  <c:v>8173</c:v>
                </c:pt>
                <c:pt idx="68">
                  <c:v>8460</c:v>
                </c:pt>
                <c:pt idx="69">
                  <c:v>8753</c:v>
                </c:pt>
                <c:pt idx="70">
                  <c:v>9050</c:v>
                </c:pt>
                <c:pt idx="71">
                  <c:v>9353</c:v>
                </c:pt>
                <c:pt idx="72">
                  <c:v>9660</c:v>
                </c:pt>
                <c:pt idx="73">
                  <c:v>9973</c:v>
                </c:pt>
                <c:pt idx="74">
                  <c:v>10290</c:v>
                </c:pt>
                <c:pt idx="75">
                  <c:v>10500</c:v>
                </c:pt>
                <c:pt idx="76">
                  <c:v>10500</c:v>
                </c:pt>
                <c:pt idx="77">
                  <c:v>10500</c:v>
                </c:pt>
                <c:pt idx="78">
                  <c:v>10500</c:v>
                </c:pt>
                <c:pt idx="79">
                  <c:v>10500</c:v>
                </c:pt>
                <c:pt idx="80">
                  <c:v>10500</c:v>
                </c:pt>
                <c:pt idx="81">
                  <c:v>10500</c:v>
                </c:pt>
                <c:pt idx="82">
                  <c:v>10500</c:v>
                </c:pt>
                <c:pt idx="83">
                  <c:v>10500</c:v>
                </c:pt>
                <c:pt idx="84">
                  <c:v>10500</c:v>
                </c:pt>
                <c:pt idx="85">
                  <c:v>10500</c:v>
                </c:pt>
                <c:pt idx="86">
                  <c:v>10500</c:v>
                </c:pt>
                <c:pt idx="87">
                  <c:v>10500</c:v>
                </c:pt>
                <c:pt idx="88">
                  <c:v>10500</c:v>
                </c:pt>
                <c:pt idx="89">
                  <c:v>10500</c:v>
                </c:pt>
                <c:pt idx="90">
                  <c:v>10500</c:v>
                </c:pt>
                <c:pt idx="91">
                  <c:v>10500</c:v>
                </c:pt>
                <c:pt idx="92">
                  <c:v>10500</c:v>
                </c:pt>
                <c:pt idx="93">
                  <c:v>10500</c:v>
                </c:pt>
                <c:pt idx="94">
                  <c:v>10500</c:v>
                </c:pt>
                <c:pt idx="95">
                  <c:v>10500</c:v>
                </c:pt>
                <c:pt idx="96">
                  <c:v>10500</c:v>
                </c:pt>
                <c:pt idx="97">
                  <c:v>10500</c:v>
                </c:pt>
                <c:pt idx="98">
                  <c:v>10500</c:v>
                </c:pt>
                <c:pt idx="99">
                  <c:v>10500</c:v>
                </c:pt>
                <c:pt idx="100">
                  <c:v>10500</c:v>
                </c:pt>
                <c:pt idx="101">
                  <c:v>10500</c:v>
                </c:pt>
                <c:pt idx="102">
                  <c:v>10500</c:v>
                </c:pt>
                <c:pt idx="103">
                  <c:v>10500</c:v>
                </c:pt>
                <c:pt idx="104">
                  <c:v>10500</c:v>
                </c:pt>
                <c:pt idx="105">
                  <c:v>10500</c:v>
                </c:pt>
                <c:pt idx="106">
                  <c:v>10500</c:v>
                </c:pt>
                <c:pt idx="107">
                  <c:v>10500</c:v>
                </c:pt>
                <c:pt idx="108">
                  <c:v>10500</c:v>
                </c:pt>
                <c:pt idx="109">
                  <c:v>10500</c:v>
                </c:pt>
                <c:pt idx="110">
                  <c:v>10500</c:v>
                </c:pt>
                <c:pt idx="111">
                  <c:v>10500</c:v>
                </c:pt>
                <c:pt idx="112">
                  <c:v>10500</c:v>
                </c:pt>
                <c:pt idx="113">
                  <c:v>10500</c:v>
                </c:pt>
                <c:pt idx="114">
                  <c:v>10500</c:v>
                </c:pt>
                <c:pt idx="115">
                  <c:v>10500</c:v>
                </c:pt>
                <c:pt idx="116">
                  <c:v>10500</c:v>
                </c:pt>
                <c:pt idx="117">
                  <c:v>10500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FA-4BD3-9663-DB5C835B2706}"/>
            </c:ext>
          </c:extLst>
        </c:ser>
        <c:ser>
          <c:idx val="4"/>
          <c:order val="4"/>
          <c:tx>
            <c:strRef>
              <c:f>Graph2_EvolAides!$F$26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5AAFC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Graph2_EvolAides!$F$27:$F$144</c:f>
              <c:numCache>
                <c:formatCode>#\ ##0\ "€"</c:formatCode>
                <c:ptCount val="118"/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90</c:v>
                </c:pt>
                <c:pt idx="14">
                  <c:v>113</c:v>
                </c:pt>
                <c:pt idx="15">
                  <c:v>140</c:v>
                </c:pt>
                <c:pt idx="16">
                  <c:v>173</c:v>
                </c:pt>
                <c:pt idx="17">
                  <c:v>210</c:v>
                </c:pt>
                <c:pt idx="18">
                  <c:v>253</c:v>
                </c:pt>
                <c:pt idx="19">
                  <c:v>300</c:v>
                </c:pt>
                <c:pt idx="20">
                  <c:v>353</c:v>
                </c:pt>
                <c:pt idx="21">
                  <c:v>410</c:v>
                </c:pt>
                <c:pt idx="22">
                  <c:v>473</c:v>
                </c:pt>
                <c:pt idx="23">
                  <c:v>540</c:v>
                </c:pt>
                <c:pt idx="24">
                  <c:v>613</c:v>
                </c:pt>
                <c:pt idx="25">
                  <c:v>690</c:v>
                </c:pt>
                <c:pt idx="26">
                  <c:v>773</c:v>
                </c:pt>
                <c:pt idx="27">
                  <c:v>860</c:v>
                </c:pt>
                <c:pt idx="28">
                  <c:v>953</c:v>
                </c:pt>
                <c:pt idx="29">
                  <c:v>1050</c:v>
                </c:pt>
                <c:pt idx="30">
                  <c:v>1153</c:v>
                </c:pt>
                <c:pt idx="31">
                  <c:v>1260</c:v>
                </c:pt>
                <c:pt idx="32">
                  <c:v>1373</c:v>
                </c:pt>
                <c:pt idx="33">
                  <c:v>1490</c:v>
                </c:pt>
                <c:pt idx="34">
                  <c:v>1613</c:v>
                </c:pt>
                <c:pt idx="35">
                  <c:v>1740</c:v>
                </c:pt>
                <c:pt idx="36">
                  <c:v>1873</c:v>
                </c:pt>
                <c:pt idx="37">
                  <c:v>2010</c:v>
                </c:pt>
                <c:pt idx="38">
                  <c:v>2153</c:v>
                </c:pt>
                <c:pt idx="39">
                  <c:v>2300</c:v>
                </c:pt>
                <c:pt idx="40">
                  <c:v>2453</c:v>
                </c:pt>
                <c:pt idx="41">
                  <c:v>2610</c:v>
                </c:pt>
                <c:pt idx="42">
                  <c:v>2773</c:v>
                </c:pt>
                <c:pt idx="43">
                  <c:v>2940</c:v>
                </c:pt>
                <c:pt idx="44">
                  <c:v>3113</c:v>
                </c:pt>
                <c:pt idx="45">
                  <c:v>3290</c:v>
                </c:pt>
                <c:pt idx="46">
                  <c:v>3473</c:v>
                </c:pt>
                <c:pt idx="47">
                  <c:v>3660</c:v>
                </c:pt>
                <c:pt idx="48">
                  <c:v>3853</c:v>
                </c:pt>
                <c:pt idx="49">
                  <c:v>4050</c:v>
                </c:pt>
                <c:pt idx="50">
                  <c:v>4253</c:v>
                </c:pt>
                <c:pt idx="51">
                  <c:v>4460</c:v>
                </c:pt>
                <c:pt idx="52">
                  <c:v>4673</c:v>
                </c:pt>
                <c:pt idx="53">
                  <c:v>4890</c:v>
                </c:pt>
                <c:pt idx="54">
                  <c:v>5113</c:v>
                </c:pt>
                <c:pt idx="55">
                  <c:v>5340</c:v>
                </c:pt>
                <c:pt idx="56">
                  <c:v>5573</c:v>
                </c:pt>
                <c:pt idx="57">
                  <c:v>5810</c:v>
                </c:pt>
                <c:pt idx="58">
                  <c:v>6053</c:v>
                </c:pt>
                <c:pt idx="59">
                  <c:v>6300</c:v>
                </c:pt>
                <c:pt idx="60">
                  <c:v>6553</c:v>
                </c:pt>
                <c:pt idx="61">
                  <c:v>6810</c:v>
                </c:pt>
                <c:pt idx="62">
                  <c:v>7073</c:v>
                </c:pt>
                <c:pt idx="63">
                  <c:v>7340</c:v>
                </c:pt>
                <c:pt idx="64">
                  <c:v>7613</c:v>
                </c:pt>
                <c:pt idx="65">
                  <c:v>7890</c:v>
                </c:pt>
                <c:pt idx="66">
                  <c:v>8173</c:v>
                </c:pt>
                <c:pt idx="67">
                  <c:v>8460</c:v>
                </c:pt>
                <c:pt idx="68">
                  <c:v>8753</c:v>
                </c:pt>
                <c:pt idx="69">
                  <c:v>9050</c:v>
                </c:pt>
                <c:pt idx="70">
                  <c:v>9353</c:v>
                </c:pt>
                <c:pt idx="71">
                  <c:v>9660</c:v>
                </c:pt>
                <c:pt idx="72">
                  <c:v>9973</c:v>
                </c:pt>
                <c:pt idx="73">
                  <c:v>10290</c:v>
                </c:pt>
                <c:pt idx="74">
                  <c:v>10435</c:v>
                </c:pt>
                <c:pt idx="75">
                  <c:v>10500</c:v>
                </c:pt>
                <c:pt idx="76">
                  <c:v>10500</c:v>
                </c:pt>
                <c:pt idx="77">
                  <c:v>10500</c:v>
                </c:pt>
                <c:pt idx="78">
                  <c:v>10500</c:v>
                </c:pt>
                <c:pt idx="79">
                  <c:v>10500</c:v>
                </c:pt>
                <c:pt idx="80">
                  <c:v>10500</c:v>
                </c:pt>
                <c:pt idx="81">
                  <c:v>10500</c:v>
                </c:pt>
                <c:pt idx="82">
                  <c:v>10500</c:v>
                </c:pt>
                <c:pt idx="83">
                  <c:v>10500</c:v>
                </c:pt>
                <c:pt idx="84">
                  <c:v>10500</c:v>
                </c:pt>
                <c:pt idx="85">
                  <c:v>10500</c:v>
                </c:pt>
                <c:pt idx="86">
                  <c:v>10500</c:v>
                </c:pt>
                <c:pt idx="87">
                  <c:v>10500</c:v>
                </c:pt>
                <c:pt idx="88">
                  <c:v>10500</c:v>
                </c:pt>
                <c:pt idx="89">
                  <c:v>10500</c:v>
                </c:pt>
                <c:pt idx="90">
                  <c:v>10500</c:v>
                </c:pt>
                <c:pt idx="91">
                  <c:v>10500</c:v>
                </c:pt>
                <c:pt idx="92">
                  <c:v>10500</c:v>
                </c:pt>
                <c:pt idx="93">
                  <c:v>10500</c:v>
                </c:pt>
                <c:pt idx="94">
                  <c:v>10500</c:v>
                </c:pt>
                <c:pt idx="95">
                  <c:v>10500</c:v>
                </c:pt>
                <c:pt idx="96">
                  <c:v>10500</c:v>
                </c:pt>
                <c:pt idx="97">
                  <c:v>10500</c:v>
                </c:pt>
                <c:pt idx="98">
                  <c:v>10500</c:v>
                </c:pt>
                <c:pt idx="99">
                  <c:v>10500</c:v>
                </c:pt>
                <c:pt idx="100">
                  <c:v>10500</c:v>
                </c:pt>
                <c:pt idx="101">
                  <c:v>10500</c:v>
                </c:pt>
                <c:pt idx="102">
                  <c:v>10500</c:v>
                </c:pt>
                <c:pt idx="103">
                  <c:v>10500</c:v>
                </c:pt>
                <c:pt idx="104">
                  <c:v>10500</c:v>
                </c:pt>
                <c:pt idx="105">
                  <c:v>10500</c:v>
                </c:pt>
                <c:pt idx="106">
                  <c:v>10500</c:v>
                </c:pt>
                <c:pt idx="107">
                  <c:v>10500</c:v>
                </c:pt>
                <c:pt idx="108">
                  <c:v>10500</c:v>
                </c:pt>
                <c:pt idx="109">
                  <c:v>10500</c:v>
                </c:pt>
                <c:pt idx="110">
                  <c:v>10500</c:v>
                </c:pt>
                <c:pt idx="111">
                  <c:v>10500</c:v>
                </c:pt>
                <c:pt idx="112">
                  <c:v>10500</c:v>
                </c:pt>
                <c:pt idx="113">
                  <c:v>10500</c:v>
                </c:pt>
                <c:pt idx="114">
                  <c:v>10500</c:v>
                </c:pt>
                <c:pt idx="115">
                  <c:v>10500</c:v>
                </c:pt>
                <c:pt idx="116">
                  <c:v>10500</c:v>
                </c:pt>
                <c:pt idx="117">
                  <c:v>10500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FA-4BD3-9663-DB5C835B2706}"/>
            </c:ext>
          </c:extLst>
        </c:ser>
        <c:ser>
          <c:idx val="5"/>
          <c:order val="5"/>
          <c:tx>
            <c:strRef>
              <c:f>Graph2_EvolAides!$G$26</c:f>
              <c:strCache>
                <c:ptCount val="1"/>
                <c:pt idx="0">
                  <c:v>jan-fev2020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Graph2_EvolAides!$G$27:$G$144</c:f>
              <c:numCache>
                <c:formatCode>#\ ##0\ "€"</c:formatCode>
                <c:ptCount val="118"/>
                <c:pt idx="0">
                  <c:v>50</c:v>
                </c:pt>
                <c:pt idx="1">
                  <c:v>75</c:v>
                </c:pt>
                <c:pt idx="2">
                  <c:v>100</c:v>
                </c:pt>
                <c:pt idx="3">
                  <c:v>125</c:v>
                </c:pt>
                <c:pt idx="4">
                  <c:v>150</c:v>
                </c:pt>
                <c:pt idx="5">
                  <c:v>170</c:v>
                </c:pt>
                <c:pt idx="6">
                  <c:v>190</c:v>
                </c:pt>
                <c:pt idx="7">
                  <c:v>210</c:v>
                </c:pt>
                <c:pt idx="8">
                  <c:v>230</c:v>
                </c:pt>
                <c:pt idx="9">
                  <c:v>240</c:v>
                </c:pt>
                <c:pt idx="10">
                  <c:v>260</c:v>
                </c:pt>
                <c:pt idx="11">
                  <c:v>280</c:v>
                </c:pt>
                <c:pt idx="12">
                  <c:v>310</c:v>
                </c:pt>
                <c:pt idx="13">
                  <c:v>330</c:v>
                </c:pt>
                <c:pt idx="14">
                  <c:v>360</c:v>
                </c:pt>
                <c:pt idx="15">
                  <c:v>400</c:v>
                </c:pt>
                <c:pt idx="16">
                  <c:v>450</c:v>
                </c:pt>
                <c:pt idx="17">
                  <c:v>540</c:v>
                </c:pt>
                <c:pt idx="18">
                  <c:v>650</c:v>
                </c:pt>
                <c:pt idx="19">
                  <c:v>740</c:v>
                </c:pt>
                <c:pt idx="20">
                  <c:v>818</c:v>
                </c:pt>
                <c:pt idx="21">
                  <c:v>898</c:v>
                </c:pt>
                <c:pt idx="22">
                  <c:v>983</c:v>
                </c:pt>
                <c:pt idx="23">
                  <c:v>1074</c:v>
                </c:pt>
                <c:pt idx="24">
                  <c:v>1172</c:v>
                </c:pt>
                <c:pt idx="25">
                  <c:v>1276</c:v>
                </c:pt>
                <c:pt idx="26">
                  <c:v>1386</c:v>
                </c:pt>
                <c:pt idx="27">
                  <c:v>1504</c:v>
                </c:pt>
                <c:pt idx="28">
                  <c:v>1629</c:v>
                </c:pt>
                <c:pt idx="29">
                  <c:v>1761</c:v>
                </c:pt>
                <c:pt idx="30">
                  <c:v>1901</c:v>
                </c:pt>
                <c:pt idx="31">
                  <c:v>2049</c:v>
                </c:pt>
                <c:pt idx="32">
                  <c:v>2205</c:v>
                </c:pt>
                <c:pt idx="33">
                  <c:v>2370</c:v>
                </c:pt>
                <c:pt idx="34">
                  <c:v>2544</c:v>
                </c:pt>
                <c:pt idx="35">
                  <c:v>2726</c:v>
                </c:pt>
                <c:pt idx="36">
                  <c:v>2918</c:v>
                </c:pt>
                <c:pt idx="37">
                  <c:v>3119</c:v>
                </c:pt>
                <c:pt idx="38">
                  <c:v>3331</c:v>
                </c:pt>
                <c:pt idx="39">
                  <c:v>3552</c:v>
                </c:pt>
                <c:pt idx="40">
                  <c:v>3784</c:v>
                </c:pt>
                <c:pt idx="41">
                  <c:v>4026</c:v>
                </c:pt>
                <c:pt idx="42">
                  <c:v>4279</c:v>
                </c:pt>
                <c:pt idx="43">
                  <c:v>4543</c:v>
                </c:pt>
                <c:pt idx="44">
                  <c:v>4818</c:v>
                </c:pt>
                <c:pt idx="45">
                  <c:v>5105</c:v>
                </c:pt>
                <c:pt idx="46">
                  <c:v>5404</c:v>
                </c:pt>
                <c:pt idx="47">
                  <c:v>5715</c:v>
                </c:pt>
                <c:pt idx="48">
                  <c:v>6039</c:v>
                </c:pt>
                <c:pt idx="49">
                  <c:v>6375</c:v>
                </c:pt>
                <c:pt idx="50">
                  <c:v>6724</c:v>
                </c:pt>
                <c:pt idx="51">
                  <c:v>7086</c:v>
                </c:pt>
                <c:pt idx="52">
                  <c:v>7462</c:v>
                </c:pt>
                <c:pt idx="53">
                  <c:v>7851</c:v>
                </c:pt>
                <c:pt idx="54">
                  <c:v>8254</c:v>
                </c:pt>
                <c:pt idx="55">
                  <c:v>8671</c:v>
                </c:pt>
                <c:pt idx="56">
                  <c:v>9103</c:v>
                </c:pt>
                <c:pt idx="57">
                  <c:v>9550</c:v>
                </c:pt>
                <c:pt idx="58">
                  <c:v>10011</c:v>
                </c:pt>
                <c:pt idx="59">
                  <c:v>10488</c:v>
                </c:pt>
                <c:pt idx="60">
                  <c:v>10980</c:v>
                </c:pt>
                <c:pt idx="61">
                  <c:v>11488</c:v>
                </c:pt>
                <c:pt idx="62">
                  <c:v>12012</c:v>
                </c:pt>
                <c:pt idx="63">
                  <c:v>12552</c:v>
                </c:pt>
                <c:pt idx="64">
                  <c:v>13109</c:v>
                </c:pt>
                <c:pt idx="65">
                  <c:v>13682</c:v>
                </c:pt>
                <c:pt idx="66">
                  <c:v>14273</c:v>
                </c:pt>
                <c:pt idx="67">
                  <c:v>14881</c:v>
                </c:pt>
                <c:pt idx="68">
                  <c:v>15506</c:v>
                </c:pt>
                <c:pt idx="69">
                  <c:v>16149</c:v>
                </c:pt>
                <c:pt idx="70">
                  <c:v>16810</c:v>
                </c:pt>
                <c:pt idx="71">
                  <c:v>17490</c:v>
                </c:pt>
                <c:pt idx="72">
                  <c:v>18188</c:v>
                </c:pt>
                <c:pt idx="73">
                  <c:v>18905</c:v>
                </c:pt>
                <c:pt idx="74">
                  <c:v>19641</c:v>
                </c:pt>
                <c:pt idx="75">
                  <c:v>20000</c:v>
                </c:pt>
                <c:pt idx="76">
                  <c:v>20000</c:v>
                </c:pt>
                <c:pt idx="77">
                  <c:v>20000</c:v>
                </c:pt>
                <c:pt idx="78">
                  <c:v>20000</c:v>
                </c:pt>
                <c:pt idx="79">
                  <c:v>20000</c:v>
                </c:pt>
                <c:pt idx="80">
                  <c:v>20000</c:v>
                </c:pt>
                <c:pt idx="81">
                  <c:v>20000</c:v>
                </c:pt>
                <c:pt idx="82">
                  <c:v>20000</c:v>
                </c:pt>
                <c:pt idx="83">
                  <c:v>20000</c:v>
                </c:pt>
                <c:pt idx="84">
                  <c:v>20000</c:v>
                </c:pt>
                <c:pt idx="85">
                  <c:v>20000</c:v>
                </c:pt>
                <c:pt idx="86">
                  <c:v>20000</c:v>
                </c:pt>
                <c:pt idx="87">
                  <c:v>20000</c:v>
                </c:pt>
                <c:pt idx="88">
                  <c:v>20000</c:v>
                </c:pt>
                <c:pt idx="89">
                  <c:v>20000</c:v>
                </c:pt>
                <c:pt idx="90">
                  <c:v>20000</c:v>
                </c:pt>
                <c:pt idx="91">
                  <c:v>20000</c:v>
                </c:pt>
                <c:pt idx="92">
                  <c:v>20000</c:v>
                </c:pt>
                <c:pt idx="93">
                  <c:v>20000</c:v>
                </c:pt>
                <c:pt idx="94">
                  <c:v>20000</c:v>
                </c:pt>
                <c:pt idx="95">
                  <c:v>20000</c:v>
                </c:pt>
                <c:pt idx="96">
                  <c:v>20000</c:v>
                </c:pt>
                <c:pt idx="97">
                  <c:v>20000</c:v>
                </c:pt>
                <c:pt idx="98">
                  <c:v>20000</c:v>
                </c:pt>
                <c:pt idx="99">
                  <c:v>20000</c:v>
                </c:pt>
                <c:pt idx="100">
                  <c:v>20000</c:v>
                </c:pt>
                <c:pt idx="101">
                  <c:v>20000</c:v>
                </c:pt>
                <c:pt idx="102">
                  <c:v>20000</c:v>
                </c:pt>
                <c:pt idx="103">
                  <c:v>20000</c:v>
                </c:pt>
                <c:pt idx="104">
                  <c:v>20000</c:v>
                </c:pt>
                <c:pt idx="105">
                  <c:v>20000</c:v>
                </c:pt>
                <c:pt idx="106">
                  <c:v>20000</c:v>
                </c:pt>
                <c:pt idx="107">
                  <c:v>20000</c:v>
                </c:pt>
                <c:pt idx="108">
                  <c:v>20000</c:v>
                </c:pt>
                <c:pt idx="109">
                  <c:v>20000</c:v>
                </c:pt>
                <c:pt idx="110">
                  <c:v>20000</c:v>
                </c:pt>
                <c:pt idx="111">
                  <c:v>20000</c:v>
                </c:pt>
                <c:pt idx="112">
                  <c:v>20000</c:v>
                </c:pt>
                <c:pt idx="113">
                  <c:v>20000</c:v>
                </c:pt>
                <c:pt idx="114">
                  <c:v>20000</c:v>
                </c:pt>
                <c:pt idx="115">
                  <c:v>20000</c:v>
                </c:pt>
                <c:pt idx="116">
                  <c:v>20000</c:v>
                </c:pt>
                <c:pt idx="117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FA-4BD3-9663-DB5C835B2706}"/>
            </c:ext>
          </c:extLst>
        </c:ser>
        <c:ser>
          <c:idx val="6"/>
          <c:order val="6"/>
          <c:tx>
            <c:strRef>
              <c:f>Graph2_EvolAides!$H$26</c:f>
              <c:strCache>
                <c:ptCount val="1"/>
                <c:pt idx="0">
                  <c:v>mars-dec2020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Graph2_EvolAides!$H$27:$H$144</c:f>
              <c:numCache>
                <c:formatCode>#\ ##0\ "€"</c:formatCode>
                <c:ptCount val="1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50</c:v>
                </c:pt>
                <c:pt idx="29">
                  <c:v>75</c:v>
                </c:pt>
                <c:pt idx="30">
                  <c:v>100</c:v>
                </c:pt>
                <c:pt idx="31">
                  <c:v>125</c:v>
                </c:pt>
                <c:pt idx="32">
                  <c:v>150</c:v>
                </c:pt>
                <c:pt idx="33">
                  <c:v>170</c:v>
                </c:pt>
                <c:pt idx="34">
                  <c:v>190</c:v>
                </c:pt>
                <c:pt idx="35">
                  <c:v>210</c:v>
                </c:pt>
                <c:pt idx="36">
                  <c:v>230</c:v>
                </c:pt>
                <c:pt idx="37">
                  <c:v>240</c:v>
                </c:pt>
                <c:pt idx="38">
                  <c:v>260</c:v>
                </c:pt>
                <c:pt idx="39">
                  <c:v>280</c:v>
                </c:pt>
                <c:pt idx="40">
                  <c:v>310</c:v>
                </c:pt>
                <c:pt idx="41">
                  <c:v>330</c:v>
                </c:pt>
                <c:pt idx="42">
                  <c:v>360</c:v>
                </c:pt>
                <c:pt idx="43">
                  <c:v>400</c:v>
                </c:pt>
                <c:pt idx="44">
                  <c:v>450</c:v>
                </c:pt>
                <c:pt idx="45">
                  <c:v>540</c:v>
                </c:pt>
                <c:pt idx="46">
                  <c:v>650</c:v>
                </c:pt>
                <c:pt idx="47">
                  <c:v>740</c:v>
                </c:pt>
                <c:pt idx="48">
                  <c:v>818</c:v>
                </c:pt>
                <c:pt idx="49">
                  <c:v>898</c:v>
                </c:pt>
                <c:pt idx="50">
                  <c:v>983</c:v>
                </c:pt>
                <c:pt idx="51">
                  <c:v>1074</c:v>
                </c:pt>
                <c:pt idx="52">
                  <c:v>1172</c:v>
                </c:pt>
                <c:pt idx="53">
                  <c:v>1276</c:v>
                </c:pt>
                <c:pt idx="54">
                  <c:v>1386</c:v>
                </c:pt>
                <c:pt idx="55">
                  <c:v>1504</c:v>
                </c:pt>
                <c:pt idx="56">
                  <c:v>1629</c:v>
                </c:pt>
                <c:pt idx="57">
                  <c:v>1761</c:v>
                </c:pt>
                <c:pt idx="58">
                  <c:v>1901</c:v>
                </c:pt>
                <c:pt idx="59">
                  <c:v>2049</c:v>
                </c:pt>
                <c:pt idx="60">
                  <c:v>2205</c:v>
                </c:pt>
                <c:pt idx="61">
                  <c:v>2370</c:v>
                </c:pt>
                <c:pt idx="62">
                  <c:v>2544</c:v>
                </c:pt>
                <c:pt idx="63">
                  <c:v>2726</c:v>
                </c:pt>
                <c:pt idx="64">
                  <c:v>2918</c:v>
                </c:pt>
                <c:pt idx="65">
                  <c:v>3119</c:v>
                </c:pt>
                <c:pt idx="66">
                  <c:v>3331</c:v>
                </c:pt>
                <c:pt idx="67">
                  <c:v>3552</c:v>
                </c:pt>
                <c:pt idx="68">
                  <c:v>3784</c:v>
                </c:pt>
                <c:pt idx="69">
                  <c:v>4026</c:v>
                </c:pt>
                <c:pt idx="70">
                  <c:v>4279</c:v>
                </c:pt>
                <c:pt idx="71">
                  <c:v>4543</c:v>
                </c:pt>
                <c:pt idx="72">
                  <c:v>4818</c:v>
                </c:pt>
                <c:pt idx="73">
                  <c:v>5105</c:v>
                </c:pt>
                <c:pt idx="74">
                  <c:v>5404</c:v>
                </c:pt>
                <c:pt idx="75">
                  <c:v>5715</c:v>
                </c:pt>
                <c:pt idx="76">
                  <c:v>6039</c:v>
                </c:pt>
                <c:pt idx="77">
                  <c:v>6375</c:v>
                </c:pt>
                <c:pt idx="78">
                  <c:v>6724</c:v>
                </c:pt>
                <c:pt idx="79">
                  <c:v>7086</c:v>
                </c:pt>
                <c:pt idx="80">
                  <c:v>7462</c:v>
                </c:pt>
                <c:pt idx="81">
                  <c:v>7851</c:v>
                </c:pt>
                <c:pt idx="82">
                  <c:v>8254</c:v>
                </c:pt>
                <c:pt idx="83">
                  <c:v>8671</c:v>
                </c:pt>
                <c:pt idx="84">
                  <c:v>9103</c:v>
                </c:pt>
                <c:pt idx="85">
                  <c:v>9550</c:v>
                </c:pt>
                <c:pt idx="86">
                  <c:v>10011</c:v>
                </c:pt>
                <c:pt idx="87">
                  <c:v>10488</c:v>
                </c:pt>
                <c:pt idx="88">
                  <c:v>10980</c:v>
                </c:pt>
                <c:pt idx="89">
                  <c:v>11488</c:v>
                </c:pt>
                <c:pt idx="90">
                  <c:v>12012</c:v>
                </c:pt>
                <c:pt idx="91">
                  <c:v>12552</c:v>
                </c:pt>
                <c:pt idx="92">
                  <c:v>13109</c:v>
                </c:pt>
                <c:pt idx="93">
                  <c:v>13682</c:v>
                </c:pt>
                <c:pt idx="94">
                  <c:v>14273</c:v>
                </c:pt>
                <c:pt idx="95">
                  <c:v>14881</c:v>
                </c:pt>
                <c:pt idx="96">
                  <c:v>15506</c:v>
                </c:pt>
                <c:pt idx="97">
                  <c:v>16149</c:v>
                </c:pt>
                <c:pt idx="98">
                  <c:v>16810</c:v>
                </c:pt>
                <c:pt idx="99">
                  <c:v>17490</c:v>
                </c:pt>
                <c:pt idx="100">
                  <c:v>18188</c:v>
                </c:pt>
                <c:pt idx="101">
                  <c:v>18905</c:v>
                </c:pt>
                <c:pt idx="102">
                  <c:v>19641</c:v>
                </c:pt>
                <c:pt idx="103">
                  <c:v>20000</c:v>
                </c:pt>
                <c:pt idx="104">
                  <c:v>20000</c:v>
                </c:pt>
                <c:pt idx="105">
                  <c:v>20000</c:v>
                </c:pt>
                <c:pt idx="106">
                  <c:v>20000</c:v>
                </c:pt>
                <c:pt idx="107">
                  <c:v>20000</c:v>
                </c:pt>
                <c:pt idx="108">
                  <c:v>20000</c:v>
                </c:pt>
                <c:pt idx="109">
                  <c:v>20000</c:v>
                </c:pt>
                <c:pt idx="110">
                  <c:v>20000</c:v>
                </c:pt>
                <c:pt idx="111">
                  <c:v>20000</c:v>
                </c:pt>
                <c:pt idx="112">
                  <c:v>20000</c:v>
                </c:pt>
                <c:pt idx="113">
                  <c:v>20000</c:v>
                </c:pt>
                <c:pt idx="114">
                  <c:v>20000</c:v>
                </c:pt>
                <c:pt idx="115">
                  <c:v>20000</c:v>
                </c:pt>
                <c:pt idx="116">
                  <c:v>20000</c:v>
                </c:pt>
                <c:pt idx="117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FA-4BD3-9663-DB5C835B2706}"/>
            </c:ext>
          </c:extLst>
        </c:ser>
        <c:ser>
          <c:idx val="7"/>
          <c:order val="7"/>
          <c:tx>
            <c:strRef>
              <c:f>Graph2_EvolAides!$I$26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Graph2_EvolAides!$I$27:$I$144</c:f>
              <c:numCache>
                <c:formatCode>#\ ##0\ "€"</c:formatCode>
                <c:ptCount val="1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50</c:v>
                </c:pt>
                <c:pt idx="24">
                  <c:v>75</c:v>
                </c:pt>
                <c:pt idx="25">
                  <c:v>100</c:v>
                </c:pt>
                <c:pt idx="26">
                  <c:v>125</c:v>
                </c:pt>
                <c:pt idx="27">
                  <c:v>150</c:v>
                </c:pt>
                <c:pt idx="28">
                  <c:v>170</c:v>
                </c:pt>
                <c:pt idx="29">
                  <c:v>190</c:v>
                </c:pt>
                <c:pt idx="30">
                  <c:v>210</c:v>
                </c:pt>
                <c:pt idx="31">
                  <c:v>230</c:v>
                </c:pt>
                <c:pt idx="32">
                  <c:v>240</c:v>
                </c:pt>
                <c:pt idx="33">
                  <c:v>260</c:v>
                </c:pt>
                <c:pt idx="34">
                  <c:v>280</c:v>
                </c:pt>
                <c:pt idx="35">
                  <c:v>310</c:v>
                </c:pt>
                <c:pt idx="36">
                  <c:v>330</c:v>
                </c:pt>
                <c:pt idx="37">
                  <c:v>360</c:v>
                </c:pt>
                <c:pt idx="38">
                  <c:v>400</c:v>
                </c:pt>
                <c:pt idx="39">
                  <c:v>450</c:v>
                </c:pt>
                <c:pt idx="40">
                  <c:v>540</c:v>
                </c:pt>
                <c:pt idx="41">
                  <c:v>650</c:v>
                </c:pt>
                <c:pt idx="42">
                  <c:v>740</c:v>
                </c:pt>
                <c:pt idx="43">
                  <c:v>818</c:v>
                </c:pt>
                <c:pt idx="44">
                  <c:v>898</c:v>
                </c:pt>
                <c:pt idx="45">
                  <c:v>983</c:v>
                </c:pt>
                <c:pt idx="46">
                  <c:v>1074</c:v>
                </c:pt>
                <c:pt idx="47">
                  <c:v>1172</c:v>
                </c:pt>
                <c:pt idx="48">
                  <c:v>1276</c:v>
                </c:pt>
                <c:pt idx="49">
                  <c:v>1386</c:v>
                </c:pt>
                <c:pt idx="50">
                  <c:v>1504</c:v>
                </c:pt>
                <c:pt idx="51">
                  <c:v>1629</c:v>
                </c:pt>
                <c:pt idx="52">
                  <c:v>1761</c:v>
                </c:pt>
                <c:pt idx="53">
                  <c:v>1901</c:v>
                </c:pt>
                <c:pt idx="54">
                  <c:v>2049</c:v>
                </c:pt>
                <c:pt idx="55">
                  <c:v>2205</c:v>
                </c:pt>
                <c:pt idx="56">
                  <c:v>2370</c:v>
                </c:pt>
                <c:pt idx="57">
                  <c:v>2544</c:v>
                </c:pt>
                <c:pt idx="58">
                  <c:v>2726</c:v>
                </c:pt>
                <c:pt idx="59">
                  <c:v>2918</c:v>
                </c:pt>
                <c:pt idx="60">
                  <c:v>3119</c:v>
                </c:pt>
                <c:pt idx="61">
                  <c:v>3331</c:v>
                </c:pt>
                <c:pt idx="62">
                  <c:v>3552</c:v>
                </c:pt>
                <c:pt idx="63">
                  <c:v>3784</c:v>
                </c:pt>
                <c:pt idx="64">
                  <c:v>4026</c:v>
                </c:pt>
                <c:pt idx="65">
                  <c:v>4279</c:v>
                </c:pt>
                <c:pt idx="66">
                  <c:v>4543</c:v>
                </c:pt>
                <c:pt idx="67">
                  <c:v>4818</c:v>
                </c:pt>
                <c:pt idx="68">
                  <c:v>5105</c:v>
                </c:pt>
                <c:pt idx="69">
                  <c:v>5404</c:v>
                </c:pt>
                <c:pt idx="70">
                  <c:v>5715</c:v>
                </c:pt>
                <c:pt idx="71">
                  <c:v>6039</c:v>
                </c:pt>
                <c:pt idx="72">
                  <c:v>6375</c:v>
                </c:pt>
                <c:pt idx="73">
                  <c:v>6724</c:v>
                </c:pt>
                <c:pt idx="74">
                  <c:v>7086</c:v>
                </c:pt>
                <c:pt idx="75">
                  <c:v>7462</c:v>
                </c:pt>
                <c:pt idx="76">
                  <c:v>7851</c:v>
                </c:pt>
                <c:pt idx="77">
                  <c:v>8254</c:v>
                </c:pt>
                <c:pt idx="78">
                  <c:v>8671</c:v>
                </c:pt>
                <c:pt idx="79">
                  <c:v>9103</c:v>
                </c:pt>
                <c:pt idx="80">
                  <c:v>9550</c:v>
                </c:pt>
                <c:pt idx="81">
                  <c:v>10011</c:v>
                </c:pt>
                <c:pt idx="82">
                  <c:v>10488</c:v>
                </c:pt>
                <c:pt idx="83">
                  <c:v>10980</c:v>
                </c:pt>
                <c:pt idx="84">
                  <c:v>11488</c:v>
                </c:pt>
                <c:pt idx="85">
                  <c:v>12012</c:v>
                </c:pt>
                <c:pt idx="86">
                  <c:v>12552</c:v>
                </c:pt>
                <c:pt idx="87">
                  <c:v>13109</c:v>
                </c:pt>
                <c:pt idx="88">
                  <c:v>13682</c:v>
                </c:pt>
                <c:pt idx="89">
                  <c:v>14723</c:v>
                </c:pt>
                <c:pt idx="90">
                  <c:v>14881</c:v>
                </c:pt>
                <c:pt idx="91">
                  <c:v>15506</c:v>
                </c:pt>
                <c:pt idx="92">
                  <c:v>16149</c:v>
                </c:pt>
                <c:pt idx="93">
                  <c:v>16810</c:v>
                </c:pt>
                <c:pt idx="94">
                  <c:v>17490</c:v>
                </c:pt>
                <c:pt idx="95">
                  <c:v>18188</c:v>
                </c:pt>
                <c:pt idx="96">
                  <c:v>18905</c:v>
                </c:pt>
                <c:pt idx="97">
                  <c:v>19641</c:v>
                </c:pt>
                <c:pt idx="98">
                  <c:v>20396</c:v>
                </c:pt>
                <c:pt idx="99">
                  <c:v>21171</c:v>
                </c:pt>
                <c:pt idx="100">
                  <c:v>21966</c:v>
                </c:pt>
                <c:pt idx="101">
                  <c:v>22781</c:v>
                </c:pt>
                <c:pt idx="102">
                  <c:v>23616</c:v>
                </c:pt>
                <c:pt idx="103">
                  <c:v>24472</c:v>
                </c:pt>
                <c:pt idx="104">
                  <c:v>25349</c:v>
                </c:pt>
                <c:pt idx="105">
                  <c:v>26247</c:v>
                </c:pt>
                <c:pt idx="106">
                  <c:v>27166</c:v>
                </c:pt>
                <c:pt idx="107">
                  <c:v>28107</c:v>
                </c:pt>
                <c:pt idx="108">
                  <c:v>29070</c:v>
                </c:pt>
                <c:pt idx="109">
                  <c:v>30000</c:v>
                </c:pt>
                <c:pt idx="110">
                  <c:v>30000</c:v>
                </c:pt>
                <c:pt idx="111">
                  <c:v>30000</c:v>
                </c:pt>
                <c:pt idx="112">
                  <c:v>30000</c:v>
                </c:pt>
                <c:pt idx="113">
                  <c:v>30000</c:v>
                </c:pt>
                <c:pt idx="114">
                  <c:v>30000</c:v>
                </c:pt>
                <c:pt idx="115">
                  <c:v>30000</c:v>
                </c:pt>
                <c:pt idx="116">
                  <c:v>30000</c:v>
                </c:pt>
                <c:pt idx="117">
                  <c:v>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FA-4BD3-9663-DB5C835B2706}"/>
            </c:ext>
          </c:extLst>
        </c:ser>
        <c:ser>
          <c:idx val="8"/>
          <c:order val="8"/>
          <c:tx>
            <c:strRef>
              <c:f>Graph2_EvolAides!$J$26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Graph2_EvolAides!$J$27:$J$144</c:f>
              <c:numCache>
                <c:formatCode>#\ ##0\ "€"</c:formatCode>
                <c:ptCount val="1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50</c:v>
                </c:pt>
                <c:pt idx="19">
                  <c:v>75</c:v>
                </c:pt>
                <c:pt idx="20">
                  <c:v>100</c:v>
                </c:pt>
                <c:pt idx="21">
                  <c:v>125</c:v>
                </c:pt>
                <c:pt idx="22">
                  <c:v>150</c:v>
                </c:pt>
                <c:pt idx="23">
                  <c:v>170</c:v>
                </c:pt>
                <c:pt idx="24">
                  <c:v>190</c:v>
                </c:pt>
                <c:pt idx="25">
                  <c:v>210</c:v>
                </c:pt>
                <c:pt idx="26">
                  <c:v>230</c:v>
                </c:pt>
                <c:pt idx="27">
                  <c:v>240</c:v>
                </c:pt>
                <c:pt idx="28">
                  <c:v>260</c:v>
                </c:pt>
                <c:pt idx="29">
                  <c:v>280</c:v>
                </c:pt>
                <c:pt idx="30">
                  <c:v>310</c:v>
                </c:pt>
                <c:pt idx="31">
                  <c:v>330</c:v>
                </c:pt>
                <c:pt idx="32">
                  <c:v>360</c:v>
                </c:pt>
                <c:pt idx="33">
                  <c:v>400</c:v>
                </c:pt>
                <c:pt idx="34">
                  <c:v>450</c:v>
                </c:pt>
                <c:pt idx="35">
                  <c:v>540</c:v>
                </c:pt>
                <c:pt idx="36">
                  <c:v>650</c:v>
                </c:pt>
                <c:pt idx="37">
                  <c:v>740</c:v>
                </c:pt>
                <c:pt idx="38">
                  <c:v>818</c:v>
                </c:pt>
                <c:pt idx="39">
                  <c:v>898</c:v>
                </c:pt>
                <c:pt idx="40">
                  <c:v>983</c:v>
                </c:pt>
                <c:pt idx="41">
                  <c:v>1074</c:v>
                </c:pt>
                <c:pt idx="42">
                  <c:v>1172</c:v>
                </c:pt>
                <c:pt idx="43">
                  <c:v>1276</c:v>
                </c:pt>
                <c:pt idx="44">
                  <c:v>1386</c:v>
                </c:pt>
                <c:pt idx="45">
                  <c:v>1504</c:v>
                </c:pt>
                <c:pt idx="46">
                  <c:v>1629</c:v>
                </c:pt>
                <c:pt idx="47">
                  <c:v>1761</c:v>
                </c:pt>
                <c:pt idx="48">
                  <c:v>1901</c:v>
                </c:pt>
                <c:pt idx="49">
                  <c:v>2049</c:v>
                </c:pt>
                <c:pt idx="50">
                  <c:v>2205</c:v>
                </c:pt>
                <c:pt idx="51">
                  <c:v>2370</c:v>
                </c:pt>
                <c:pt idx="52">
                  <c:v>2544</c:v>
                </c:pt>
                <c:pt idx="53">
                  <c:v>2726</c:v>
                </c:pt>
                <c:pt idx="54">
                  <c:v>2918</c:v>
                </c:pt>
                <c:pt idx="55">
                  <c:v>3119</c:v>
                </c:pt>
                <c:pt idx="56">
                  <c:v>3331</c:v>
                </c:pt>
                <c:pt idx="57">
                  <c:v>3552</c:v>
                </c:pt>
                <c:pt idx="58">
                  <c:v>3784</c:v>
                </c:pt>
                <c:pt idx="59">
                  <c:v>4026</c:v>
                </c:pt>
                <c:pt idx="60">
                  <c:v>4279</c:v>
                </c:pt>
                <c:pt idx="61">
                  <c:v>4543</c:v>
                </c:pt>
                <c:pt idx="62">
                  <c:v>4818</c:v>
                </c:pt>
                <c:pt idx="63">
                  <c:v>5105</c:v>
                </c:pt>
                <c:pt idx="64">
                  <c:v>5404</c:v>
                </c:pt>
                <c:pt idx="65">
                  <c:v>5715</c:v>
                </c:pt>
                <c:pt idx="66">
                  <c:v>6039</c:v>
                </c:pt>
                <c:pt idx="67">
                  <c:v>6375</c:v>
                </c:pt>
                <c:pt idx="68">
                  <c:v>6724</c:v>
                </c:pt>
                <c:pt idx="69">
                  <c:v>7086</c:v>
                </c:pt>
                <c:pt idx="70">
                  <c:v>7462</c:v>
                </c:pt>
                <c:pt idx="71">
                  <c:v>7851</c:v>
                </c:pt>
                <c:pt idx="72">
                  <c:v>8254</c:v>
                </c:pt>
                <c:pt idx="73">
                  <c:v>8671</c:v>
                </c:pt>
                <c:pt idx="74">
                  <c:v>9103</c:v>
                </c:pt>
                <c:pt idx="75">
                  <c:v>9550</c:v>
                </c:pt>
                <c:pt idx="76">
                  <c:v>10011</c:v>
                </c:pt>
                <c:pt idx="77">
                  <c:v>10488</c:v>
                </c:pt>
                <c:pt idx="78">
                  <c:v>10980</c:v>
                </c:pt>
                <c:pt idx="79">
                  <c:v>11488</c:v>
                </c:pt>
                <c:pt idx="80">
                  <c:v>12012</c:v>
                </c:pt>
                <c:pt idx="81">
                  <c:v>12552</c:v>
                </c:pt>
                <c:pt idx="82">
                  <c:v>13109</c:v>
                </c:pt>
                <c:pt idx="83">
                  <c:v>13109</c:v>
                </c:pt>
                <c:pt idx="84">
                  <c:v>14273</c:v>
                </c:pt>
                <c:pt idx="85">
                  <c:v>14881</c:v>
                </c:pt>
                <c:pt idx="86">
                  <c:v>15506</c:v>
                </c:pt>
                <c:pt idx="87">
                  <c:v>16149</c:v>
                </c:pt>
                <c:pt idx="88">
                  <c:v>16810</c:v>
                </c:pt>
                <c:pt idx="89">
                  <c:v>17490</c:v>
                </c:pt>
                <c:pt idx="90">
                  <c:v>18188</c:v>
                </c:pt>
                <c:pt idx="91">
                  <c:v>18905</c:v>
                </c:pt>
                <c:pt idx="92">
                  <c:v>19641</c:v>
                </c:pt>
                <c:pt idx="93">
                  <c:v>20396</c:v>
                </c:pt>
                <c:pt idx="94">
                  <c:v>21171</c:v>
                </c:pt>
                <c:pt idx="95">
                  <c:v>21966</c:v>
                </c:pt>
                <c:pt idx="96">
                  <c:v>22781</c:v>
                </c:pt>
                <c:pt idx="97">
                  <c:v>23616</c:v>
                </c:pt>
                <c:pt idx="98">
                  <c:v>24472</c:v>
                </c:pt>
                <c:pt idx="99">
                  <c:v>25349</c:v>
                </c:pt>
                <c:pt idx="100">
                  <c:v>26247</c:v>
                </c:pt>
                <c:pt idx="101">
                  <c:v>27166</c:v>
                </c:pt>
                <c:pt idx="102">
                  <c:v>28107</c:v>
                </c:pt>
                <c:pt idx="103">
                  <c:v>29070</c:v>
                </c:pt>
                <c:pt idx="104">
                  <c:v>30056</c:v>
                </c:pt>
                <c:pt idx="105">
                  <c:v>31063</c:v>
                </c:pt>
                <c:pt idx="106">
                  <c:v>32094</c:v>
                </c:pt>
                <c:pt idx="107">
                  <c:v>33147</c:v>
                </c:pt>
                <c:pt idx="108">
                  <c:v>34224</c:v>
                </c:pt>
                <c:pt idx="109">
                  <c:v>35324</c:v>
                </c:pt>
                <c:pt idx="110">
                  <c:v>36447</c:v>
                </c:pt>
                <c:pt idx="111">
                  <c:v>37595</c:v>
                </c:pt>
                <c:pt idx="112">
                  <c:v>38767</c:v>
                </c:pt>
                <c:pt idx="113">
                  <c:v>39964</c:v>
                </c:pt>
                <c:pt idx="114">
                  <c:v>40000</c:v>
                </c:pt>
                <c:pt idx="115">
                  <c:v>40000</c:v>
                </c:pt>
                <c:pt idx="116">
                  <c:v>40000</c:v>
                </c:pt>
                <c:pt idx="117">
                  <c:v>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EFA-4BD3-9663-DB5C835B2706}"/>
            </c:ext>
          </c:extLst>
        </c:ser>
        <c:ser>
          <c:idx val="9"/>
          <c:order val="9"/>
          <c:tx>
            <c:strRef>
              <c:f>Graph2_EvolAides!$K$26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9797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Graph2_EvolAides!$K$27:$K$144</c:f>
              <c:numCache>
                <c:formatCode>#\ ##0\ "€"</c:formatCode>
                <c:ptCount val="1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50</c:v>
                </c:pt>
                <c:pt idx="14">
                  <c:v>75</c:v>
                </c:pt>
                <c:pt idx="15">
                  <c:v>100</c:v>
                </c:pt>
                <c:pt idx="16">
                  <c:v>125</c:v>
                </c:pt>
                <c:pt idx="17">
                  <c:v>150</c:v>
                </c:pt>
                <c:pt idx="18">
                  <c:v>170</c:v>
                </c:pt>
                <c:pt idx="19">
                  <c:v>190</c:v>
                </c:pt>
                <c:pt idx="20">
                  <c:v>210</c:v>
                </c:pt>
                <c:pt idx="21">
                  <c:v>230</c:v>
                </c:pt>
                <c:pt idx="22">
                  <c:v>240</c:v>
                </c:pt>
                <c:pt idx="23">
                  <c:v>260</c:v>
                </c:pt>
                <c:pt idx="24">
                  <c:v>280</c:v>
                </c:pt>
                <c:pt idx="25">
                  <c:v>310</c:v>
                </c:pt>
                <c:pt idx="26">
                  <c:v>330</c:v>
                </c:pt>
                <c:pt idx="27">
                  <c:v>360</c:v>
                </c:pt>
                <c:pt idx="28">
                  <c:v>400</c:v>
                </c:pt>
                <c:pt idx="29">
                  <c:v>450</c:v>
                </c:pt>
                <c:pt idx="30">
                  <c:v>540</c:v>
                </c:pt>
                <c:pt idx="31">
                  <c:v>650</c:v>
                </c:pt>
                <c:pt idx="32">
                  <c:v>740</c:v>
                </c:pt>
                <c:pt idx="33">
                  <c:v>818</c:v>
                </c:pt>
                <c:pt idx="34">
                  <c:v>898</c:v>
                </c:pt>
                <c:pt idx="35">
                  <c:v>983</c:v>
                </c:pt>
                <c:pt idx="36">
                  <c:v>1074</c:v>
                </c:pt>
                <c:pt idx="37">
                  <c:v>1172</c:v>
                </c:pt>
                <c:pt idx="38">
                  <c:v>1276</c:v>
                </c:pt>
                <c:pt idx="39">
                  <c:v>1386</c:v>
                </c:pt>
                <c:pt idx="40">
                  <c:v>1504</c:v>
                </c:pt>
                <c:pt idx="41">
                  <c:v>1629</c:v>
                </c:pt>
                <c:pt idx="42">
                  <c:v>1761</c:v>
                </c:pt>
                <c:pt idx="43">
                  <c:v>1901</c:v>
                </c:pt>
                <c:pt idx="44">
                  <c:v>2049</c:v>
                </c:pt>
                <c:pt idx="45">
                  <c:v>2049</c:v>
                </c:pt>
                <c:pt idx="46">
                  <c:v>2370</c:v>
                </c:pt>
                <c:pt idx="47">
                  <c:v>2544</c:v>
                </c:pt>
                <c:pt idx="48">
                  <c:v>2726</c:v>
                </c:pt>
                <c:pt idx="49">
                  <c:v>2918</c:v>
                </c:pt>
                <c:pt idx="50">
                  <c:v>3119</c:v>
                </c:pt>
                <c:pt idx="51">
                  <c:v>3331</c:v>
                </c:pt>
                <c:pt idx="52">
                  <c:v>3552</c:v>
                </c:pt>
                <c:pt idx="53">
                  <c:v>3784</c:v>
                </c:pt>
                <c:pt idx="54">
                  <c:v>4026</c:v>
                </c:pt>
                <c:pt idx="55">
                  <c:v>4279</c:v>
                </c:pt>
                <c:pt idx="56">
                  <c:v>4543</c:v>
                </c:pt>
                <c:pt idx="57">
                  <c:v>4818</c:v>
                </c:pt>
                <c:pt idx="58">
                  <c:v>5105</c:v>
                </c:pt>
                <c:pt idx="59">
                  <c:v>5404</c:v>
                </c:pt>
                <c:pt idx="60">
                  <c:v>5715</c:v>
                </c:pt>
                <c:pt idx="61">
                  <c:v>6039</c:v>
                </c:pt>
                <c:pt idx="62">
                  <c:v>6375</c:v>
                </c:pt>
                <c:pt idx="63">
                  <c:v>6724</c:v>
                </c:pt>
                <c:pt idx="64">
                  <c:v>7086</c:v>
                </c:pt>
                <c:pt idx="65">
                  <c:v>7462</c:v>
                </c:pt>
                <c:pt idx="66">
                  <c:v>7851</c:v>
                </c:pt>
                <c:pt idx="67">
                  <c:v>8254</c:v>
                </c:pt>
                <c:pt idx="68">
                  <c:v>8671</c:v>
                </c:pt>
                <c:pt idx="69">
                  <c:v>9103</c:v>
                </c:pt>
                <c:pt idx="70">
                  <c:v>9550</c:v>
                </c:pt>
                <c:pt idx="71">
                  <c:v>10011</c:v>
                </c:pt>
                <c:pt idx="72">
                  <c:v>10488</c:v>
                </c:pt>
                <c:pt idx="73">
                  <c:v>10980</c:v>
                </c:pt>
                <c:pt idx="74">
                  <c:v>11488</c:v>
                </c:pt>
                <c:pt idx="75">
                  <c:v>12012</c:v>
                </c:pt>
                <c:pt idx="76">
                  <c:v>12552</c:v>
                </c:pt>
                <c:pt idx="77">
                  <c:v>13109</c:v>
                </c:pt>
                <c:pt idx="78">
                  <c:v>13682</c:v>
                </c:pt>
                <c:pt idx="79">
                  <c:v>14273</c:v>
                </c:pt>
                <c:pt idx="80">
                  <c:v>14881</c:v>
                </c:pt>
                <c:pt idx="81">
                  <c:v>15506</c:v>
                </c:pt>
                <c:pt idx="82">
                  <c:v>16149</c:v>
                </c:pt>
                <c:pt idx="83">
                  <c:v>16810</c:v>
                </c:pt>
                <c:pt idx="84">
                  <c:v>17490</c:v>
                </c:pt>
                <c:pt idx="85">
                  <c:v>18188</c:v>
                </c:pt>
                <c:pt idx="86">
                  <c:v>18905</c:v>
                </c:pt>
                <c:pt idx="87">
                  <c:v>19641</c:v>
                </c:pt>
                <c:pt idx="88">
                  <c:v>20396</c:v>
                </c:pt>
                <c:pt idx="89">
                  <c:v>21171</c:v>
                </c:pt>
                <c:pt idx="90">
                  <c:v>21966</c:v>
                </c:pt>
                <c:pt idx="91">
                  <c:v>22781</c:v>
                </c:pt>
                <c:pt idx="92">
                  <c:v>23616</c:v>
                </c:pt>
                <c:pt idx="93">
                  <c:v>24472</c:v>
                </c:pt>
                <c:pt idx="94">
                  <c:v>25349</c:v>
                </c:pt>
                <c:pt idx="95">
                  <c:v>26247</c:v>
                </c:pt>
                <c:pt idx="96">
                  <c:v>27166</c:v>
                </c:pt>
                <c:pt idx="97">
                  <c:v>28107</c:v>
                </c:pt>
                <c:pt idx="98">
                  <c:v>29070</c:v>
                </c:pt>
                <c:pt idx="99">
                  <c:v>30056</c:v>
                </c:pt>
                <c:pt idx="100">
                  <c:v>31063</c:v>
                </c:pt>
                <c:pt idx="101">
                  <c:v>32094</c:v>
                </c:pt>
                <c:pt idx="102">
                  <c:v>33147</c:v>
                </c:pt>
                <c:pt idx="103">
                  <c:v>34224</c:v>
                </c:pt>
                <c:pt idx="104">
                  <c:v>35324</c:v>
                </c:pt>
                <c:pt idx="105">
                  <c:v>36447</c:v>
                </c:pt>
                <c:pt idx="106">
                  <c:v>37595</c:v>
                </c:pt>
                <c:pt idx="107">
                  <c:v>38767</c:v>
                </c:pt>
                <c:pt idx="108">
                  <c:v>39964</c:v>
                </c:pt>
                <c:pt idx="109">
                  <c:v>41185</c:v>
                </c:pt>
                <c:pt idx="110">
                  <c:v>42431</c:v>
                </c:pt>
                <c:pt idx="111">
                  <c:v>43703</c:v>
                </c:pt>
                <c:pt idx="112">
                  <c:v>45000</c:v>
                </c:pt>
                <c:pt idx="113">
                  <c:v>46323</c:v>
                </c:pt>
                <c:pt idx="114">
                  <c:v>47672</c:v>
                </c:pt>
                <c:pt idx="115">
                  <c:v>49047</c:v>
                </c:pt>
                <c:pt idx="116">
                  <c:v>50000</c:v>
                </c:pt>
                <c:pt idx="117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FA-4BD3-9663-DB5C835B2706}"/>
            </c:ext>
          </c:extLst>
        </c:ser>
        <c:ser>
          <c:idx val="10"/>
          <c:order val="10"/>
          <c:tx>
            <c:strRef>
              <c:f>Graph2_EvolAides!$L$26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Graph2_EvolAides!$A$27:$A$144</c:f>
              <c:strCache>
                <c:ptCount val="118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  <c:pt idx="40">
                  <c:v>150</c:v>
                </c:pt>
                <c:pt idx="41">
                  <c:v>151</c:v>
                </c:pt>
                <c:pt idx="42">
                  <c:v>152</c:v>
                </c:pt>
                <c:pt idx="43">
                  <c:v>153</c:v>
                </c:pt>
                <c:pt idx="44">
                  <c:v>154</c:v>
                </c:pt>
                <c:pt idx="45">
                  <c:v>155</c:v>
                </c:pt>
                <c:pt idx="46">
                  <c:v>156</c:v>
                </c:pt>
                <c:pt idx="47">
                  <c:v>157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161</c:v>
                </c:pt>
                <c:pt idx="52">
                  <c:v>162</c:v>
                </c:pt>
                <c:pt idx="53">
                  <c:v>163</c:v>
                </c:pt>
                <c:pt idx="54">
                  <c:v>164</c:v>
                </c:pt>
                <c:pt idx="55">
                  <c:v>165</c:v>
                </c:pt>
                <c:pt idx="56">
                  <c:v>166</c:v>
                </c:pt>
                <c:pt idx="57">
                  <c:v>167</c:v>
                </c:pt>
                <c:pt idx="58">
                  <c:v>168</c:v>
                </c:pt>
                <c:pt idx="59">
                  <c:v>169</c:v>
                </c:pt>
                <c:pt idx="60">
                  <c:v>170</c:v>
                </c:pt>
                <c:pt idx="61">
                  <c:v>171</c:v>
                </c:pt>
                <c:pt idx="62">
                  <c:v>172</c:v>
                </c:pt>
                <c:pt idx="63">
                  <c:v>173</c:v>
                </c:pt>
                <c:pt idx="64">
                  <c:v>174</c:v>
                </c:pt>
                <c:pt idx="65">
                  <c:v>175</c:v>
                </c:pt>
                <c:pt idx="66">
                  <c:v>176</c:v>
                </c:pt>
                <c:pt idx="67">
                  <c:v>177</c:v>
                </c:pt>
                <c:pt idx="68">
                  <c:v>178</c:v>
                </c:pt>
                <c:pt idx="69">
                  <c:v>179</c:v>
                </c:pt>
                <c:pt idx="70">
                  <c:v>180</c:v>
                </c:pt>
                <c:pt idx="71">
                  <c:v>181</c:v>
                </c:pt>
                <c:pt idx="72">
                  <c:v>182</c:v>
                </c:pt>
                <c:pt idx="73">
                  <c:v>183</c:v>
                </c:pt>
                <c:pt idx="74">
                  <c:v>184</c:v>
                </c:pt>
                <c:pt idx="75">
                  <c:v>185</c:v>
                </c:pt>
                <c:pt idx="76">
                  <c:v>186</c:v>
                </c:pt>
                <c:pt idx="77">
                  <c:v>187</c:v>
                </c:pt>
                <c:pt idx="78">
                  <c:v>188</c:v>
                </c:pt>
                <c:pt idx="79">
                  <c:v>189</c:v>
                </c:pt>
                <c:pt idx="80">
                  <c:v>190</c:v>
                </c:pt>
                <c:pt idx="81">
                  <c:v>191</c:v>
                </c:pt>
                <c:pt idx="82">
                  <c:v>192</c:v>
                </c:pt>
                <c:pt idx="83">
                  <c:v>193</c:v>
                </c:pt>
                <c:pt idx="84">
                  <c:v>194</c:v>
                </c:pt>
                <c:pt idx="85">
                  <c:v>195</c:v>
                </c:pt>
                <c:pt idx="86">
                  <c:v>196</c:v>
                </c:pt>
                <c:pt idx="87">
                  <c:v>197</c:v>
                </c:pt>
                <c:pt idx="88">
                  <c:v>198</c:v>
                </c:pt>
                <c:pt idx="89">
                  <c:v>199</c:v>
                </c:pt>
                <c:pt idx="90">
                  <c:v>200</c:v>
                </c:pt>
                <c:pt idx="91">
                  <c:v>201</c:v>
                </c:pt>
                <c:pt idx="92">
                  <c:v>202</c:v>
                </c:pt>
                <c:pt idx="93">
                  <c:v>203</c:v>
                </c:pt>
                <c:pt idx="94">
                  <c:v>204</c:v>
                </c:pt>
                <c:pt idx="95">
                  <c:v>205</c:v>
                </c:pt>
                <c:pt idx="96">
                  <c:v>206</c:v>
                </c:pt>
                <c:pt idx="97">
                  <c:v>207</c:v>
                </c:pt>
                <c:pt idx="98">
                  <c:v>208</c:v>
                </c:pt>
                <c:pt idx="99">
                  <c:v>209</c:v>
                </c:pt>
                <c:pt idx="100">
                  <c:v>210</c:v>
                </c:pt>
                <c:pt idx="101">
                  <c:v>211</c:v>
                </c:pt>
                <c:pt idx="102">
                  <c:v>212</c:v>
                </c:pt>
                <c:pt idx="103">
                  <c:v>213</c:v>
                </c:pt>
                <c:pt idx="104">
                  <c:v>214</c:v>
                </c:pt>
                <c:pt idx="105">
                  <c:v>215</c:v>
                </c:pt>
                <c:pt idx="106">
                  <c:v>216</c:v>
                </c:pt>
                <c:pt idx="107">
                  <c:v>217</c:v>
                </c:pt>
                <c:pt idx="108">
                  <c:v>218</c:v>
                </c:pt>
                <c:pt idx="109">
                  <c:v>219</c:v>
                </c:pt>
                <c:pt idx="110">
                  <c:v>220</c:v>
                </c:pt>
                <c:pt idx="111">
                  <c:v>221</c:v>
                </c:pt>
                <c:pt idx="112">
                  <c:v>222</c:v>
                </c:pt>
                <c:pt idx="113">
                  <c:v>223</c:v>
                </c:pt>
                <c:pt idx="114">
                  <c:v>224</c:v>
                </c:pt>
                <c:pt idx="115">
                  <c:v>225</c:v>
                </c:pt>
                <c:pt idx="116">
                  <c:v>226</c:v>
                </c:pt>
                <c:pt idx="117">
                  <c:v>&gt;226</c:v>
                </c:pt>
              </c:strCache>
            </c:strRef>
          </c:cat>
          <c:val>
            <c:numRef>
              <c:f>Graph2_EvolAides!$L$27:$L$144</c:f>
              <c:numCache>
                <c:formatCode>#\ ##0\ "€"</c:formatCode>
                <c:ptCount val="1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</c:v>
                </c:pt>
                <c:pt idx="9">
                  <c:v>75</c:v>
                </c:pt>
                <c:pt idx="10">
                  <c:v>100</c:v>
                </c:pt>
                <c:pt idx="11">
                  <c:v>125</c:v>
                </c:pt>
                <c:pt idx="12">
                  <c:v>150</c:v>
                </c:pt>
                <c:pt idx="13">
                  <c:v>170</c:v>
                </c:pt>
                <c:pt idx="14">
                  <c:v>190</c:v>
                </c:pt>
                <c:pt idx="15">
                  <c:v>210</c:v>
                </c:pt>
                <c:pt idx="16">
                  <c:v>230</c:v>
                </c:pt>
                <c:pt idx="17">
                  <c:v>240</c:v>
                </c:pt>
                <c:pt idx="18">
                  <c:v>260</c:v>
                </c:pt>
                <c:pt idx="19">
                  <c:v>280</c:v>
                </c:pt>
                <c:pt idx="20">
                  <c:v>310</c:v>
                </c:pt>
                <c:pt idx="21">
                  <c:v>330</c:v>
                </c:pt>
                <c:pt idx="22">
                  <c:v>360</c:v>
                </c:pt>
                <c:pt idx="23">
                  <c:v>400</c:v>
                </c:pt>
                <c:pt idx="24">
                  <c:v>450</c:v>
                </c:pt>
                <c:pt idx="25">
                  <c:v>540</c:v>
                </c:pt>
                <c:pt idx="26">
                  <c:v>650</c:v>
                </c:pt>
                <c:pt idx="27">
                  <c:v>740</c:v>
                </c:pt>
                <c:pt idx="28">
                  <c:v>818</c:v>
                </c:pt>
                <c:pt idx="29">
                  <c:v>898</c:v>
                </c:pt>
                <c:pt idx="30">
                  <c:v>983</c:v>
                </c:pt>
                <c:pt idx="31">
                  <c:v>1074</c:v>
                </c:pt>
                <c:pt idx="32">
                  <c:v>1172</c:v>
                </c:pt>
                <c:pt idx="33">
                  <c:v>1276</c:v>
                </c:pt>
                <c:pt idx="34">
                  <c:v>1386</c:v>
                </c:pt>
                <c:pt idx="35">
                  <c:v>1504</c:v>
                </c:pt>
                <c:pt idx="36">
                  <c:v>1629</c:v>
                </c:pt>
                <c:pt idx="37">
                  <c:v>1761</c:v>
                </c:pt>
                <c:pt idx="38">
                  <c:v>1901</c:v>
                </c:pt>
                <c:pt idx="39">
                  <c:v>2049</c:v>
                </c:pt>
                <c:pt idx="40">
                  <c:v>2049</c:v>
                </c:pt>
                <c:pt idx="41">
                  <c:v>2370</c:v>
                </c:pt>
                <c:pt idx="42">
                  <c:v>2544</c:v>
                </c:pt>
                <c:pt idx="43">
                  <c:v>2726</c:v>
                </c:pt>
                <c:pt idx="44">
                  <c:v>2918</c:v>
                </c:pt>
                <c:pt idx="45">
                  <c:v>3119</c:v>
                </c:pt>
                <c:pt idx="46">
                  <c:v>3331</c:v>
                </c:pt>
                <c:pt idx="47">
                  <c:v>3552</c:v>
                </c:pt>
                <c:pt idx="48">
                  <c:v>3784</c:v>
                </c:pt>
                <c:pt idx="49">
                  <c:v>4026</c:v>
                </c:pt>
                <c:pt idx="50">
                  <c:v>4279</c:v>
                </c:pt>
                <c:pt idx="51">
                  <c:v>4543</c:v>
                </c:pt>
                <c:pt idx="52">
                  <c:v>4818</c:v>
                </c:pt>
                <c:pt idx="53">
                  <c:v>5105</c:v>
                </c:pt>
                <c:pt idx="54">
                  <c:v>5404</c:v>
                </c:pt>
                <c:pt idx="55">
                  <c:v>5715</c:v>
                </c:pt>
                <c:pt idx="56">
                  <c:v>6126</c:v>
                </c:pt>
                <c:pt idx="57">
                  <c:v>6537</c:v>
                </c:pt>
                <c:pt idx="58">
                  <c:v>7248</c:v>
                </c:pt>
                <c:pt idx="59">
                  <c:v>7959</c:v>
                </c:pt>
                <c:pt idx="60">
                  <c:v>8770</c:v>
                </c:pt>
                <c:pt idx="61">
                  <c:v>9681</c:v>
                </c:pt>
                <c:pt idx="62">
                  <c:v>10692</c:v>
                </c:pt>
                <c:pt idx="63">
                  <c:v>11803</c:v>
                </c:pt>
                <c:pt idx="64">
                  <c:v>13014</c:v>
                </c:pt>
                <c:pt idx="65">
                  <c:v>14325</c:v>
                </c:pt>
                <c:pt idx="66">
                  <c:v>15736</c:v>
                </c:pt>
                <c:pt idx="67">
                  <c:v>17247</c:v>
                </c:pt>
                <c:pt idx="68">
                  <c:v>18858</c:v>
                </c:pt>
                <c:pt idx="69">
                  <c:v>20569</c:v>
                </c:pt>
                <c:pt idx="70">
                  <c:v>22380</c:v>
                </c:pt>
                <c:pt idx="71">
                  <c:v>24291</c:v>
                </c:pt>
                <c:pt idx="72">
                  <c:v>26302</c:v>
                </c:pt>
                <c:pt idx="73">
                  <c:v>28413</c:v>
                </c:pt>
                <c:pt idx="74">
                  <c:v>30624</c:v>
                </c:pt>
                <c:pt idx="75">
                  <c:v>32935</c:v>
                </c:pt>
                <c:pt idx="76">
                  <c:v>35346</c:v>
                </c:pt>
                <c:pt idx="77">
                  <c:v>37857</c:v>
                </c:pt>
                <c:pt idx="78">
                  <c:v>40468</c:v>
                </c:pt>
                <c:pt idx="79">
                  <c:v>43179</c:v>
                </c:pt>
                <c:pt idx="80">
                  <c:v>45990</c:v>
                </c:pt>
                <c:pt idx="81">
                  <c:v>48901</c:v>
                </c:pt>
                <c:pt idx="82">
                  <c:v>51912</c:v>
                </c:pt>
                <c:pt idx="83">
                  <c:v>55023</c:v>
                </c:pt>
                <c:pt idx="84">
                  <c:v>60000</c:v>
                </c:pt>
                <c:pt idx="85">
                  <c:v>60000</c:v>
                </c:pt>
                <c:pt idx="86">
                  <c:v>60000</c:v>
                </c:pt>
                <c:pt idx="87">
                  <c:v>60000</c:v>
                </c:pt>
                <c:pt idx="88">
                  <c:v>60000</c:v>
                </c:pt>
                <c:pt idx="89">
                  <c:v>60000</c:v>
                </c:pt>
                <c:pt idx="90">
                  <c:v>60000</c:v>
                </c:pt>
                <c:pt idx="91">
                  <c:v>60000</c:v>
                </c:pt>
                <c:pt idx="92">
                  <c:v>60000</c:v>
                </c:pt>
                <c:pt idx="93">
                  <c:v>60000</c:v>
                </c:pt>
                <c:pt idx="94">
                  <c:v>60000</c:v>
                </c:pt>
                <c:pt idx="95">
                  <c:v>60000</c:v>
                </c:pt>
                <c:pt idx="96">
                  <c:v>60000</c:v>
                </c:pt>
                <c:pt idx="97">
                  <c:v>60000</c:v>
                </c:pt>
                <c:pt idx="98">
                  <c:v>60000</c:v>
                </c:pt>
                <c:pt idx="99">
                  <c:v>60000</c:v>
                </c:pt>
                <c:pt idx="100">
                  <c:v>60000</c:v>
                </c:pt>
                <c:pt idx="101">
                  <c:v>60000</c:v>
                </c:pt>
                <c:pt idx="102">
                  <c:v>60000</c:v>
                </c:pt>
                <c:pt idx="103">
                  <c:v>60000</c:v>
                </c:pt>
                <c:pt idx="104">
                  <c:v>60000</c:v>
                </c:pt>
                <c:pt idx="105">
                  <c:v>60000</c:v>
                </c:pt>
                <c:pt idx="106">
                  <c:v>60000</c:v>
                </c:pt>
                <c:pt idx="107">
                  <c:v>60000</c:v>
                </c:pt>
                <c:pt idx="108">
                  <c:v>60000</c:v>
                </c:pt>
                <c:pt idx="109">
                  <c:v>60000</c:v>
                </c:pt>
                <c:pt idx="110">
                  <c:v>60000</c:v>
                </c:pt>
                <c:pt idx="111">
                  <c:v>60000</c:v>
                </c:pt>
                <c:pt idx="112">
                  <c:v>60000</c:v>
                </c:pt>
                <c:pt idx="113">
                  <c:v>60000</c:v>
                </c:pt>
                <c:pt idx="114">
                  <c:v>60000</c:v>
                </c:pt>
                <c:pt idx="115">
                  <c:v>60000</c:v>
                </c:pt>
                <c:pt idx="116">
                  <c:v>60000</c:v>
                </c:pt>
                <c:pt idx="117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FA-4BD3-9663-DB5C835B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42944"/>
        <c:axId val="212840864"/>
      </c:lineChart>
      <c:catAx>
        <c:axId val="212842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latin typeface="Arial" panose="020B0604020202020204" pitchFamily="34" charset="0"/>
                    <a:cs typeface="Arial" panose="020B0604020202020204" pitchFamily="34" charset="0"/>
                  </a:rPr>
                  <a:t>CO2 (g/km)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840864"/>
        <c:crosses val="autoZero"/>
        <c:auto val="1"/>
        <c:lblAlgn val="ctr"/>
        <c:lblOffset val="100"/>
        <c:noMultiLvlLbl val="0"/>
      </c:catAx>
      <c:valAx>
        <c:axId val="21284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Malus (€)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284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620005441949056E-2"/>
          <c:y val="0.87521574134443381"/>
          <c:w val="0.94813693404509158"/>
          <c:h val="0.118237959108614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Graph2_EvolAides!$A$4</c:f>
              <c:strCache>
                <c:ptCount val="1"/>
                <c:pt idx="0">
                  <c:v>Ensemble des ménages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Graph2_EvolAides!$B$3:$K$3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mmm\-yy">
                  <c:v>43983</c:v>
                </c:pt>
                <c:pt idx="6" formatCode="mmm\-yy">
                  <c:v>44378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Graph2_EvolAides!$B$4:$K$4</c:f>
              <c:numCache>
                <c:formatCode>#\ ##0\ "€"</c:formatCode>
                <c:ptCount val="10"/>
                <c:pt idx="0">
                  <c:v>6300</c:v>
                </c:pt>
                <c:pt idx="1">
                  <c:v>6300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7000</c:v>
                </c:pt>
                <c:pt idx="6">
                  <c:v>6000</c:v>
                </c:pt>
                <c:pt idx="7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B-4DD0-9F6E-276522B3AC68}"/>
            </c:ext>
          </c:extLst>
        </c:ser>
        <c:ser>
          <c:idx val="1"/>
          <c:order val="1"/>
          <c:tx>
            <c:strRef>
              <c:f>Graph2_EvolAides!$A$5</c:f>
              <c:strCache>
                <c:ptCount val="1"/>
                <c:pt idx="0">
                  <c:v>Autres ménages (5 déciles sup. de revenu)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Graph2_EvolAides!$B$3:$K$3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mmm\-yy">
                  <c:v>43983</c:v>
                </c:pt>
                <c:pt idx="6" formatCode="mmm\-yy">
                  <c:v>44378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Graph2_EvolAides!$B$5:$K$5</c:f>
              <c:numCache>
                <c:formatCode>General</c:formatCode>
                <c:ptCount val="10"/>
                <c:pt idx="8" formatCode="#\ ##0\ &quot;€&quot;">
                  <c:v>5000</c:v>
                </c:pt>
                <c:pt idx="9" formatCode="#\ ##0\ &quot;€&quot;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B-4DD0-9F6E-276522B3AC68}"/>
            </c:ext>
          </c:extLst>
        </c:ser>
        <c:ser>
          <c:idx val="2"/>
          <c:order val="2"/>
          <c:tx>
            <c:strRef>
              <c:f>Graph2_EvolAides!$A$6</c:f>
              <c:strCache>
                <c:ptCount val="1"/>
                <c:pt idx="0">
                  <c:v>Ménages modestes (5 premiers déciles de revenu)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Graph2_EvolAides!$B$3:$K$3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 formatCode="mmm\-yy">
                  <c:v>43983</c:v>
                </c:pt>
                <c:pt idx="6" formatCode="mmm\-yy">
                  <c:v>44378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Graph2_EvolAides!$B$6:$K$6</c:f>
              <c:numCache>
                <c:formatCode>#\ ##0\ "€"</c:formatCode>
                <c:ptCount val="10"/>
                <c:pt idx="8">
                  <c:v>7000</c:v>
                </c:pt>
                <c:pt idx="9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BB-4DD0-9F6E-276522B3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39999"/>
        <c:axId val="307132095"/>
      </c:barChart>
      <c:catAx>
        <c:axId val="30713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132095"/>
        <c:crosses val="autoZero"/>
        <c:auto val="1"/>
        <c:lblAlgn val="ctr"/>
        <c:lblOffset val="100"/>
        <c:noMultiLvlLbl val="0"/>
      </c:catAx>
      <c:valAx>
        <c:axId val="30713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13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49147195755722E-2"/>
          <c:y val="0.10513739545997611"/>
          <c:w val="0.61204358823161209"/>
          <c:h val="0.7524405685848408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42-4CC5-80DF-ABE8CB3A57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42-4CC5-80DF-ABE8CB3A5783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42-4CC5-80DF-ABE8CB3A57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2-4CC5-80DF-ABE8CB3A5783}"/>
              </c:ext>
            </c:extLst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  <a:alpha val="6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42-4CC5-80DF-ABE8CB3A5783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  <a:alpha val="6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42-4CC5-80DF-ABE8CB3A57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lumOff val="40000"/>
                  <a:alpha val="6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42-4CC5-80DF-ABE8CB3A5783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  <a:lumOff val="40000"/>
                  <a:alpha val="6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42-4CC5-80DF-ABE8CB3A5783}"/>
              </c:ext>
            </c:extLst>
          </c:dPt>
          <c:dLbls>
            <c:dLbl>
              <c:idx val="0"/>
              <c:layout>
                <c:manualLayout>
                  <c:x val="-6.531194804403756E-2"/>
                  <c:y val="0.178668661041025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42-4CC5-80DF-ABE8CB3A5783}"/>
                </c:ext>
              </c:extLst>
            </c:dLbl>
            <c:dLbl>
              <c:idx val="1"/>
              <c:layout>
                <c:manualLayout>
                  <c:x val="-6.7608498061492023E-2"/>
                  <c:y val="0.1005490173943310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42-4CC5-80DF-ABE8CB3A5783}"/>
                </c:ext>
              </c:extLst>
            </c:dLbl>
            <c:dLbl>
              <c:idx val="2"/>
              <c:layout>
                <c:manualLayout>
                  <c:x val="-0.13692662961925112"/>
                  <c:y val="9.4977563288459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442-4CC5-80DF-ABE8CB3A5783}"/>
                </c:ext>
              </c:extLst>
            </c:dLbl>
            <c:dLbl>
              <c:idx val="3"/>
              <c:layout>
                <c:manualLayout>
                  <c:x val="-0.15022966265385132"/>
                  <c:y val="-0.123880751465206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442-4CC5-80DF-ABE8CB3A5783}"/>
                </c:ext>
              </c:extLst>
            </c:dLbl>
            <c:dLbl>
              <c:idx val="4"/>
              <c:layout>
                <c:manualLayout>
                  <c:x val="-1.336776985036613E-2"/>
                  <c:y val="-0.1867931024750938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442-4CC5-80DF-ABE8CB3A5783}"/>
                </c:ext>
              </c:extLst>
            </c:dLbl>
            <c:dLbl>
              <c:idx val="5"/>
              <c:layout>
                <c:manualLayout>
                  <c:x val="4.5227006607899439E-2"/>
                  <c:y val="-0.176324142277914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442-4CC5-80DF-ABE8CB3A5783}"/>
                </c:ext>
              </c:extLst>
            </c:dLbl>
            <c:dLbl>
              <c:idx val="6"/>
              <c:layout>
                <c:manualLayout>
                  <c:x val="8.3952937100148756E-2"/>
                  <c:y val="-0.113637757645885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442-4CC5-80DF-ABE8CB3A5783}"/>
                </c:ext>
              </c:extLst>
            </c:dLbl>
            <c:dLbl>
              <c:idx val="7"/>
              <c:layout>
                <c:manualLayout>
                  <c:x val="0.12509907564091363"/>
                  <c:y val="8.07659526430163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442-4CC5-80DF-ABE8CB3A57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 3_Décomposition'!$K$20:$L$27</c15:sqref>
                  </c15:fullRef>
                  <c15:levelRef>
                    <c15:sqref>'Graph 3_Décomposition'!$L$20:$L$27</c15:sqref>
                  </c15:levelRef>
                </c:ext>
              </c:extLst>
              <c:f>'Graph 3_Décomposition'!$L$20:$L$27</c:f>
              <c:strCache>
                <c:ptCount val="8"/>
                <c:pt idx="0">
                  <c:v>Electrique</c:v>
                </c:pt>
                <c:pt idx="1">
                  <c:v>Hybride rechargeable</c:v>
                </c:pt>
                <c:pt idx="2">
                  <c:v>Hybride non rechargeable</c:v>
                </c:pt>
                <c:pt idx="3">
                  <c:v>Thermique, gaz et inconnu</c:v>
                </c:pt>
                <c:pt idx="4">
                  <c:v>Electrique</c:v>
                </c:pt>
                <c:pt idx="5">
                  <c:v>Hybride rechargeable</c:v>
                </c:pt>
                <c:pt idx="6">
                  <c:v>Hybride non rechargeable</c:v>
                </c:pt>
                <c:pt idx="7">
                  <c:v>Thermique, gaz et inconnu</c:v>
                </c:pt>
              </c:strCache>
            </c:strRef>
          </c:cat>
          <c:val>
            <c:numRef>
              <c:f>'Graph 3_Décomposition'!$M$20:$M$27</c:f>
              <c:numCache>
                <c:formatCode>_-* #\ ##0\ _€_-;\-* #\ ##0\ _€_-;_-* "-"?\ _€_-;_-@_-</c:formatCode>
                <c:ptCount val="8"/>
                <c:pt idx="0">
                  <c:v>134296.19699999999</c:v>
                </c:pt>
                <c:pt idx="1">
                  <c:v>33023.654999999999</c:v>
                </c:pt>
                <c:pt idx="2">
                  <c:v>171723.00600000002</c:v>
                </c:pt>
                <c:pt idx="3">
                  <c:v>394816.14199999999</c:v>
                </c:pt>
                <c:pt idx="4">
                  <c:v>73067.803000000014</c:v>
                </c:pt>
                <c:pt idx="5">
                  <c:v>94412.345000000001</c:v>
                </c:pt>
                <c:pt idx="6">
                  <c:v>170513.99399999998</c:v>
                </c:pt>
                <c:pt idx="7">
                  <c:v>505096.85800000001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42-4CC5-80DF-ABE8CB3A578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67349933403722506"/>
          <c:y val="0.14005964308224911"/>
          <c:w val="0.30267415083433202"/>
          <c:h val="0.22113679338469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722901799704167"/>
          <c:y val="4.3555795147445189E-2"/>
          <c:w val="0.57608157390268966"/>
          <c:h val="0.73731380179587191"/>
        </c:manualLayout>
      </c:layout>
      <c:barChart>
        <c:barDir val="bar"/>
        <c:grouping val="stacked"/>
        <c:varyColors val="0"/>
        <c:ser>
          <c:idx val="2"/>
          <c:order val="3"/>
          <c:tx>
            <c:strRef>
              <c:f>Graph4_Citadines!$E$4</c:f>
              <c:strCache>
                <c:ptCount val="1"/>
                <c:pt idx="0">
                  <c:v>Surcoût à l'investissement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714319191457615E-6"/>
                  <c:y val="-4.23137073263766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+3 900 €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0D8-4DFE-AC1D-BCB94BF4575F}"/>
                </c:ext>
              </c:extLst>
            </c:dLbl>
            <c:dLbl>
              <c:idx val="1"/>
              <c:layout>
                <c:manualLayout>
                  <c:x val="-4.3002065622845132E-3"/>
                  <c:y val="-4.728096918559564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+</a:t>
                    </a:r>
                    <a:fld id="{F6533CF9-D55C-4829-8EEA-35921FF8B367}" type="VALUE"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[VALEUR]</a:t>
                    </a:fld>
                    <a:endParaRPr lang="en-US">
                      <a:solidFill>
                        <a:schemeClr val="accent5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100-4BE5-9087-A45196EB1158}"/>
                </c:ext>
              </c:extLst>
            </c:dLbl>
            <c:dLbl>
              <c:idx val="2"/>
              <c:layout>
                <c:manualLayout>
                  <c:x val="-4.3276715248508381E-3"/>
                  <c:y val="-5.246764569653711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+</a:t>
                    </a:r>
                    <a:fld id="{23EA67AF-1888-4A84-A8F8-36961D8D59A9}" type="VALUE"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[VALEUR]</a:t>
                    </a:fld>
                    <a:endParaRPr lang="en-US">
                      <a:solidFill>
                        <a:schemeClr val="accent5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100-4BE5-9087-A45196EB1158}"/>
                </c:ext>
              </c:extLst>
            </c:dLbl>
            <c:dLbl>
              <c:idx val="3"/>
              <c:layout>
                <c:manualLayout>
                  <c:x val="-1.5050722967995797E-2"/>
                  <c:y val="-4.728096918559564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+</a:t>
                    </a:r>
                    <a:fld id="{B3D99448-E6C3-4CA6-970F-1023868CDD41}" type="VALUE"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[VALEUR]</a:t>
                    </a:fld>
                    <a:endParaRPr lang="en-US">
                      <a:solidFill>
                        <a:schemeClr val="accent5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100-4BE5-9087-A45196EB1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Graph4_Citadines!$B$5:$B$9</c:f>
              <c:strCache>
                <c:ptCount val="5"/>
                <c:pt idx="0">
                  <c:v>Ménage très modeste / Modeste "gros rouleur"</c:v>
                </c:pt>
                <c:pt idx="1">
                  <c:v>Ménage modeste</c:v>
                </c:pt>
                <c:pt idx="2">
                  <c:v>Ménage intermédiaire</c:v>
                </c:pt>
                <c:pt idx="3">
                  <c:v>Surcoût net des aides et économies - Ménage supérieur</c:v>
                </c:pt>
                <c:pt idx="4">
                  <c:v>Surcoût et économies d'une citadine électrique vs. thermique, hors aides</c:v>
                </c:pt>
              </c:strCache>
            </c:strRef>
          </c:cat>
          <c:val>
            <c:numRef>
              <c:f>Graph4_Citadines!$E$5:$E$9</c:f>
              <c:numCache>
                <c:formatCode>#\ ##0\ "€"</c:formatCode>
                <c:ptCount val="5"/>
                <c:pt idx="0">
                  <c:v>3900</c:v>
                </c:pt>
                <c:pt idx="1">
                  <c:v>7300</c:v>
                </c:pt>
                <c:pt idx="2">
                  <c:v>10300</c:v>
                </c:pt>
                <c:pt idx="3">
                  <c:v>12100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D8-4DFE-AC1D-BCB94BF4575F}"/>
            </c:ext>
          </c:extLst>
        </c:ser>
        <c:ser>
          <c:idx val="3"/>
          <c:order val="4"/>
          <c:tx>
            <c:strRef>
              <c:f>Graph4_Citadines!$F$4</c:f>
              <c:strCache>
                <c:ptCount val="1"/>
                <c:pt idx="0">
                  <c:v>Effet des aides et du malus</c:v>
                </c:pt>
              </c:strCache>
            </c:strRef>
          </c:tx>
          <c:spPr>
            <a:pattFill prst="dkUpDiag">
              <a:fgClr>
                <a:srgbClr val="5B9BD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681556116488109E-3"/>
                  <c:y val="-4.1522491349480967E-2"/>
                </c:manualLayout>
              </c:layout>
              <c:tx>
                <c:rich>
                  <a:bodyPr/>
                  <a:lstStyle/>
                  <a:p>
                    <a:fld id="{53279E25-6656-4709-A9FC-A31263CFD439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100-4BE5-9087-A45196EB1158}"/>
                </c:ext>
              </c:extLst>
            </c:dLbl>
            <c:dLbl>
              <c:idx val="1"/>
              <c:layout>
                <c:manualLayout>
                  <c:x val="8.4908741488650807E-3"/>
                  <c:y val="-3.6908881199538723E-2"/>
                </c:manualLayout>
              </c:layout>
              <c:tx>
                <c:rich>
                  <a:bodyPr/>
                  <a:lstStyle/>
                  <a:p>
                    <a:fld id="{E007A1A3-74AC-409B-9E2B-4F9F467DDC37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00-4BE5-9087-A45196EB1158}"/>
                </c:ext>
              </c:extLst>
            </c:dLbl>
            <c:dLbl>
              <c:idx val="2"/>
              <c:layout>
                <c:manualLayout>
                  <c:x val="1.3266155141640598E-3"/>
                  <c:y val="-4.6136101499423342E-2"/>
                </c:manualLayout>
              </c:layout>
              <c:tx>
                <c:rich>
                  <a:bodyPr/>
                  <a:lstStyle/>
                  <a:p>
                    <a:fld id="{964DAFAC-7F60-4C7F-85DD-5A2FC2B47072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100-4BE5-9087-A45196EB1158}"/>
                </c:ext>
              </c:extLst>
            </c:dLbl>
            <c:dLbl>
              <c:idx val="3"/>
              <c:layout>
                <c:manualLayout>
                  <c:x val="6.3681556116486548E-3"/>
                  <c:y val="-4.61361014994233E-2"/>
                </c:manualLayout>
              </c:layout>
              <c:tx>
                <c:rich>
                  <a:bodyPr/>
                  <a:lstStyle/>
                  <a:p>
                    <a:fld id="{215D69F0-4F57-4814-A3FC-2787ECE58521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100-4BE5-9087-A45196EB1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5B9BD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Graph4_Citadines!$B$5:$B$9</c:f>
              <c:strCache>
                <c:ptCount val="5"/>
                <c:pt idx="0">
                  <c:v>Ménage très modeste / Modeste "gros rouleur"</c:v>
                </c:pt>
                <c:pt idx="1">
                  <c:v>Ménage modeste</c:v>
                </c:pt>
                <c:pt idx="2">
                  <c:v>Ménage intermédiaire</c:v>
                </c:pt>
                <c:pt idx="3">
                  <c:v>Surcoût net des aides et économies - Ménage supérieur</c:v>
                </c:pt>
                <c:pt idx="4">
                  <c:v>Surcoût et économies d'une citadine électrique vs. thermique, hors aides</c:v>
                </c:pt>
              </c:strCache>
            </c:strRef>
          </c:cat>
          <c:val>
            <c:numRef>
              <c:f>Graph4_Citadines!$F$5:$F$9</c:f>
              <c:numCache>
                <c:formatCode>#\ ##0\ "€"</c:formatCode>
                <c:ptCount val="5"/>
                <c:pt idx="0">
                  <c:v>12400</c:v>
                </c:pt>
                <c:pt idx="1">
                  <c:v>8900</c:v>
                </c:pt>
                <c:pt idx="2">
                  <c:v>5900</c:v>
                </c:pt>
                <c:pt idx="3">
                  <c:v>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D8-4DFE-AC1D-BCB94BF4575F}"/>
            </c:ext>
          </c:extLst>
        </c:ser>
        <c:ser>
          <c:idx val="6"/>
          <c:order val="5"/>
          <c:tx>
            <c:strRef>
              <c:f>Graph4_Citadines!$I$4</c:f>
              <c:strCache>
                <c:ptCount val="1"/>
                <c:pt idx="0">
                  <c:v>Aides perçues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4.1425666112288768E-3"/>
                  <c:y val="5.18737866411398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F8-402B-8911-19D760748A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Graph4_Citadines!$B$5:$B$9</c:f>
              <c:strCache>
                <c:ptCount val="5"/>
                <c:pt idx="0">
                  <c:v>Ménage très modeste / Modeste "gros rouleur"</c:v>
                </c:pt>
                <c:pt idx="1">
                  <c:v>Ménage modeste</c:v>
                </c:pt>
                <c:pt idx="2">
                  <c:v>Ménage intermédiaire</c:v>
                </c:pt>
                <c:pt idx="3">
                  <c:v>Surcoût net des aides et économies - Ménage supérieur</c:v>
                </c:pt>
                <c:pt idx="4">
                  <c:v>Surcoût et économies d'une citadine électrique vs. thermique, hors aides</c:v>
                </c:pt>
              </c:strCache>
            </c:strRef>
          </c:cat>
          <c:val>
            <c:numRef>
              <c:f>Graph4_Citadines!$I$5:$I$9</c:f>
              <c:numCache>
                <c:formatCode>#\ ##0\ "€"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C-50D8-4DFE-AC1D-BCB94BF4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1004658095"/>
        <c:axId val="1004663919"/>
      </c:barChart>
      <c:barChart>
        <c:barDir val="bar"/>
        <c:grouping val="clustered"/>
        <c:varyColors val="0"/>
        <c:ser>
          <c:idx val="5"/>
          <c:order val="0"/>
          <c:tx>
            <c:strRef>
              <c:f>Graph4_Citadines!$H$4</c:f>
              <c:strCache>
                <c:ptCount val="1"/>
                <c:pt idx="0">
                  <c:v>Coût annuel à l'usage 1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5898972572301399E-3"/>
                  <c:y val="1.2676611632922558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6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41B552FF-CD9B-4072-AD49-794167A5574F}" type="VALUE"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1">
                          <a:solidFill>
                            <a:schemeClr val="accent6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[VALEUR]</a:t>
                    </a:fld>
                    <a:r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/an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76783658808743"/>
                      <c:h val="6.15569559602226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EF8-402B-8911-19D760748A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Graph4_Citadines!$B$5:$B$9</c:f>
              <c:strCache>
                <c:ptCount val="5"/>
                <c:pt idx="0">
                  <c:v>Ménage très modeste / Modeste "gros rouleur"</c:v>
                </c:pt>
                <c:pt idx="1">
                  <c:v>Ménage modeste</c:v>
                </c:pt>
                <c:pt idx="2">
                  <c:v>Ménage intermédiaire</c:v>
                </c:pt>
                <c:pt idx="3">
                  <c:v>Surcoût net des aides et économies - Ménage supérieur</c:v>
                </c:pt>
                <c:pt idx="4">
                  <c:v>Surcoût et économies d'une citadine électrique vs. thermique, hors aides</c:v>
                </c:pt>
              </c:strCache>
            </c:strRef>
          </c:cat>
          <c:val>
            <c:numRef>
              <c:f>Graph4_Citadines!$H$5:$H$9</c:f>
              <c:numCache>
                <c:formatCode>#\ ##0\ "€"</c:formatCode>
                <c:ptCount val="5"/>
                <c:pt idx="4">
                  <c:v>-1190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8-4DFE-AC1D-BCB94BF4575F}"/>
            </c:ext>
          </c:extLst>
        </c:ser>
        <c:ser>
          <c:idx val="1"/>
          <c:order val="1"/>
          <c:tx>
            <c:strRef>
              <c:f>Graph4_Citadines!$D$4</c:f>
              <c:strCache>
                <c:ptCount val="1"/>
                <c:pt idx="0">
                  <c:v>Economies annuelles à l'usage</c:v>
                </c:pt>
              </c:strCache>
            </c:strRef>
          </c:tx>
          <c:spPr>
            <a:pattFill prst="ltUpDiag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D8-4DFE-AC1D-BCB94BF457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66-4E21-AA29-1E1E0C71B8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66-4E21-AA29-1E1E0C71B8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F8-402B-8911-19D760748A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Graph4_Citadines!$B$5:$B$9</c:f>
              <c:strCache>
                <c:ptCount val="5"/>
                <c:pt idx="0">
                  <c:v>Ménage très modeste / Modeste "gros rouleur"</c:v>
                </c:pt>
                <c:pt idx="1">
                  <c:v>Ménage modeste</c:v>
                </c:pt>
                <c:pt idx="2">
                  <c:v>Ménage intermédiaire</c:v>
                </c:pt>
                <c:pt idx="3">
                  <c:v>Surcoût net des aides et économies - Ménage supérieur</c:v>
                </c:pt>
                <c:pt idx="4">
                  <c:v>Surcoût et économies d'une citadine électrique vs. thermique, hors aides</c:v>
                </c:pt>
              </c:strCache>
            </c:strRef>
          </c:cat>
          <c:val>
            <c:numRef>
              <c:f>Graph4_Citadines!$D$5:$D$9</c:f>
              <c:numCache>
                <c:formatCode>#\ ##0\ "€"</c:formatCode>
                <c:ptCount val="5"/>
                <c:pt idx="0">
                  <c:v>-1190</c:v>
                </c:pt>
                <c:pt idx="1">
                  <c:v>-1190</c:v>
                </c:pt>
                <c:pt idx="2">
                  <c:v>-1190</c:v>
                </c:pt>
                <c:pt idx="3">
                  <c:v>-1190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D8-4DFE-AC1D-BCB94BF4575F}"/>
            </c:ext>
          </c:extLst>
        </c:ser>
        <c:ser>
          <c:idx val="0"/>
          <c:order val="2"/>
          <c:tx>
            <c:strRef>
              <c:f>Graph4_Citadines!$C$4</c:f>
              <c:strCache>
                <c:ptCount val="1"/>
                <c:pt idx="0">
                  <c:v>Prix de revente au bout de 10 ans</c:v>
                </c:pt>
              </c:strCache>
            </c:strRef>
          </c:tx>
          <c:spPr>
            <a:pattFill prst="ltUpDiag">
              <a:fgClr>
                <a:schemeClr val="accent4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D8-4DFE-AC1D-BCB94BF457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0-4BE5-9087-A45196EB11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D8-4DFE-AC1D-BCB94BF457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8-402B-8911-19D760748A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Graph4_Citadines!$B$5:$B$9</c:f>
              <c:strCache>
                <c:ptCount val="5"/>
                <c:pt idx="0">
                  <c:v>Ménage très modeste / Modeste "gros rouleur"</c:v>
                </c:pt>
                <c:pt idx="1">
                  <c:v>Ménage modeste</c:v>
                </c:pt>
                <c:pt idx="2">
                  <c:v>Ménage intermédiaire</c:v>
                </c:pt>
                <c:pt idx="3">
                  <c:v>Surcoût net des aides et économies - Ménage supérieur</c:v>
                </c:pt>
                <c:pt idx="4">
                  <c:v>Surcoût et économies d'une citadine électrique vs. thermique, hors aides</c:v>
                </c:pt>
              </c:strCache>
            </c:strRef>
          </c:cat>
          <c:val>
            <c:numRef>
              <c:f>Graph4_Citadines!$C$5:$C$9</c:f>
              <c:numCache>
                <c:formatCode>#\ ##0\ "€"</c:formatCode>
                <c:ptCount val="5"/>
                <c:pt idx="0">
                  <c:v>-3000</c:v>
                </c:pt>
                <c:pt idx="1">
                  <c:v>-3000</c:v>
                </c:pt>
                <c:pt idx="2">
                  <c:v>-3000</c:v>
                </c:pt>
                <c:pt idx="3">
                  <c:v>-3000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D8-4DFE-AC1D-BCB94BF4575F}"/>
            </c:ext>
          </c:extLst>
        </c:ser>
        <c:ser>
          <c:idx val="4"/>
          <c:order val="6"/>
          <c:tx>
            <c:strRef>
              <c:f>Graph4_Citadines!$G$4</c:f>
              <c:strCache>
                <c:ptCount val="1"/>
                <c:pt idx="0">
                  <c:v>Différentiel de prix de revente au bout de 10 ans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5.7201667367004548E-4"/>
                  <c:y val="-2.330214597493605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EF8-402B-8911-19D760748A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Graph4_Citadines!$B$5:$B$9</c:f>
              <c:strCache>
                <c:ptCount val="5"/>
                <c:pt idx="0">
                  <c:v>Ménage très modeste / Modeste "gros rouleur"</c:v>
                </c:pt>
                <c:pt idx="1">
                  <c:v>Ménage modeste</c:v>
                </c:pt>
                <c:pt idx="2">
                  <c:v>Ménage intermédiaire</c:v>
                </c:pt>
                <c:pt idx="3">
                  <c:v>Surcoût net des aides et économies - Ménage supérieur</c:v>
                </c:pt>
                <c:pt idx="4">
                  <c:v>Surcoût et économies d'une citadine électrique vs. thermique, hors aides</c:v>
                </c:pt>
              </c:strCache>
            </c:strRef>
          </c:cat>
          <c:val>
            <c:numRef>
              <c:f>Graph4_Citadines!$G$5:$G$9</c:f>
              <c:numCache>
                <c:formatCode>#\ ##0\ "€"</c:formatCode>
                <c:ptCount val="5"/>
                <c:pt idx="4">
                  <c:v>-3000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D8-4DFE-AC1D-BCB94BF4575F}"/>
            </c:ext>
          </c:extLst>
        </c:ser>
        <c:ser>
          <c:idx val="7"/>
          <c:order val="7"/>
          <c:tx>
            <c:strRef>
              <c:f>Graph4_Citadines!$J$4</c:f>
              <c:strCache>
                <c:ptCount val="1"/>
                <c:pt idx="0">
                  <c:v>Surcoût à l'investissement (hors aides)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6158084356853019E-16"/>
                  <c:y val="1.8321453669310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900" b="1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+ </a:t>
                    </a:r>
                    <a:fld id="{E007017B-2CE5-41C0-A7A8-9CE637CB4EB7}" type="VALUE">
                      <a:rPr lang="en-US" sz="900" b="1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1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[VALEUR]</a:t>
                    </a:fld>
                    <a:endParaRPr lang="en-US" sz="900" b="1">
                      <a:solidFill>
                        <a:schemeClr val="accent5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EF8-402B-8911-19D760748A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Graph4_Citadines!$B$5:$B$9</c:f>
              <c:strCache>
                <c:ptCount val="5"/>
                <c:pt idx="0">
                  <c:v>Ménage très modeste / Modeste "gros rouleur"</c:v>
                </c:pt>
                <c:pt idx="1">
                  <c:v>Ménage modeste</c:v>
                </c:pt>
                <c:pt idx="2">
                  <c:v>Ménage intermédiaire</c:v>
                </c:pt>
                <c:pt idx="3">
                  <c:v>Surcoût net des aides et économies - Ménage supérieur</c:v>
                </c:pt>
                <c:pt idx="4">
                  <c:v>Surcoût et économies d'une citadine électrique vs. thermique, hors aides</c:v>
                </c:pt>
              </c:strCache>
            </c:strRef>
          </c:cat>
          <c:val>
            <c:numRef>
              <c:f>Graph4_Citadines!$J$5:$J$9</c:f>
              <c:numCache>
                <c:formatCode>#\ ##0\ "€"</c:formatCode>
                <c:ptCount val="5"/>
                <c:pt idx="4">
                  <c:v>16200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D8-4DFE-AC1D-BCB94BF4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004661423"/>
        <c:axId val="1004658511"/>
      </c:barChart>
      <c:valAx>
        <c:axId val="100466391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out"/>
        <c:minorTickMark val="none"/>
        <c:tickLblPos val="nextTo"/>
        <c:crossAx val="1004658095"/>
        <c:crossesAt val="1"/>
        <c:crossBetween val="between"/>
      </c:valAx>
      <c:catAx>
        <c:axId val="10046580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04663919"/>
        <c:crosses val="autoZero"/>
        <c:auto val="1"/>
        <c:lblAlgn val="ctr"/>
        <c:lblOffset val="100"/>
        <c:noMultiLvlLbl val="0"/>
      </c:catAx>
      <c:valAx>
        <c:axId val="1004658511"/>
        <c:scaling>
          <c:orientation val="minMax"/>
          <c:max val="20000"/>
          <c:min val="-10000"/>
        </c:scaling>
        <c:delete val="0"/>
        <c:axPos val="b"/>
        <c:numFmt formatCode="#\ ##0\ &quot;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04661423"/>
        <c:crosses val="autoZero"/>
        <c:crossBetween val="between"/>
      </c:valAx>
      <c:catAx>
        <c:axId val="100466142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04658511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6674295470851626"/>
          <c:w val="0.98795098158182315"/>
          <c:h val="0.11941621484165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643342766511726"/>
          <c:y val="4.3555795147445189E-2"/>
          <c:w val="0.58246875565135359"/>
          <c:h val="0.73731380179587191"/>
        </c:manualLayout>
      </c:layout>
      <c:barChart>
        <c:barDir val="bar"/>
        <c:grouping val="stacked"/>
        <c:varyColors val="0"/>
        <c:ser>
          <c:idx val="2"/>
          <c:order val="3"/>
          <c:tx>
            <c:strRef>
              <c:f>Graph5_Occasion!$E$7</c:f>
              <c:strCache>
                <c:ptCount val="1"/>
                <c:pt idx="0">
                  <c:v>Surcoût à l'investissement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9366767932908357E-2"/>
                  <c:y val="-6.866184237091821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+</a:t>
                    </a:r>
                    <a:fld id="{23EA67AF-1888-4A84-A8F8-36961D8D59A9}" type="VALUE"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[VALEUR]</a:t>
                    </a:fld>
                    <a:endParaRPr lang="en-US">
                      <a:solidFill>
                        <a:schemeClr val="accent5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1D8-4DB6-8767-7889E84C1705}"/>
                </c:ext>
              </c:extLst>
            </c:dLbl>
            <c:dLbl>
              <c:idx val="1"/>
              <c:layout>
                <c:manualLayout>
                  <c:x val="1.6533525726345817E-2"/>
                  <c:y val="-8.386798905188810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+</a:t>
                    </a:r>
                    <a:fld id="{B3D99448-E6C3-4CA6-970F-1023868CDD41}" type="VALUE"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[VALEUR]</a:t>
                    </a:fld>
                    <a:endParaRPr lang="en-US">
                      <a:solidFill>
                        <a:schemeClr val="accent5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1D8-4DB6-8767-7889E84C17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Graph5_Occasion!$B$8:$B$12</c15:sqref>
                  </c15:fullRef>
                </c:ext>
              </c:extLst>
              <c:f>Graph5_Occasion!$B$10:$B$11</c:f>
              <c:strCache>
                <c:ptCount val="2"/>
                <c:pt idx="0">
                  <c:v>Citadine Crit'air 1 2020 vs Crit'air 3 2008</c:v>
                </c:pt>
                <c:pt idx="1">
                  <c:v>Citadine électrique 2020 vs. Citadine Crit'air 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Graph5_Occasion!$E$8:$E$12</c15:sqref>
                  </c15:fullRef>
                </c:ext>
              </c:extLst>
              <c:f>Graph5_Occasion!$E$10:$E$11</c:f>
              <c:numCache>
                <c:formatCode>#\ ##0\ "€"</c:formatCode>
                <c:ptCount val="2"/>
                <c:pt idx="0">
                  <c:v>11000</c:v>
                </c:pt>
                <c:pt idx="1">
                  <c:v>2500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Graph5_Occasion!$E$8</c15:sqref>
                  <c15:dLbl>
                    <c:idx val="-1"/>
                    <c:layout>
                      <c:manualLayout>
                        <c:x val="-1.6714319191457615E-6"/>
                        <c:y val="-4.231370732637667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+3 900 €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EC64-47F5-AFE5-D5ABA52D64C4}"/>
                      </c:ext>
                    </c:extLst>
                  </c15:dLbl>
                </c15:categoryFilterException>
                <c15:categoryFilterException>
                  <c15:sqref>Graph5_Occasion!$E$9</c15:sqref>
                  <c15:dLbl>
                    <c:idx val="-1"/>
                    <c:layout>
                      <c:manualLayout>
                        <c:x val="1.4804206793568387E-2"/>
                        <c:y val="-4.728114867994450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>
                              <a:solidFill>
                                <a:schemeClr val="accent5">
                                  <a:lumMod val="5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+3500 €</a:t>
                          </a:r>
                          <a:endParaRPr lang="en-US"/>
                        </a:p>
                      </c:rich>
                    </c:tx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EC64-47F5-AFE5-D5ABA52D64C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61D8-4DB6-8767-7889E84C1705}"/>
            </c:ext>
          </c:extLst>
        </c:ser>
        <c:ser>
          <c:idx val="6"/>
          <c:order val="5"/>
          <c:tx>
            <c:strRef>
              <c:f>Graph5_Occasion!$I$7</c:f>
              <c:strCache>
                <c:ptCount val="1"/>
                <c:pt idx="0">
                  <c:v>Aides perçues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Graph5_Occasion!$B$8:$B$12</c15:sqref>
                  </c15:fullRef>
                </c:ext>
              </c:extLst>
              <c:f>Graph5_Occasion!$B$10:$B$11</c:f>
              <c:strCache>
                <c:ptCount val="2"/>
                <c:pt idx="0">
                  <c:v>Citadine Crit'air 1 2020 vs Crit'air 3 2008</c:v>
                </c:pt>
                <c:pt idx="1">
                  <c:v>Citadine électrique 2020 vs. Citadine Crit'air 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Graph5_Occasion!$I$8:$I$12</c15:sqref>
                  </c15:fullRef>
                </c:ext>
              </c:extLst>
              <c:f>Graph5_Occasion!$I$10:$I$11</c:f>
              <c:numCache>
                <c:formatCode>#\ ##0\ "€"</c:formatCode>
                <c:ptCount val="2"/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Graph5_Occasion!$I$12</c15:sqref>
                  <c15:dLbl>
                    <c:idx val="1"/>
                    <c:layout>
                      <c:manualLayout>
                        <c:x val="4.1425666112288768E-3"/>
                        <c:y val="5.1873786641139882E-2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EC64-47F5-AFE5-D5ABA52D64C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61D8-4DB6-8767-7889E84C1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1004658095"/>
        <c:axId val="1004663919"/>
        <c:extLst>
          <c:ext xmlns:c15="http://schemas.microsoft.com/office/drawing/2012/chart" uri="{02D57815-91ED-43cb-92C2-25804820EDAC}">
            <c15:filteredBarSeries>
              <c15:ser>
                <c:idx val="3"/>
                <c:order val="4"/>
                <c:tx>
                  <c:strRef>
                    <c:extLst>
                      <c:ext uri="{02D57815-91ED-43cb-92C2-25804820EDAC}">
                        <c15:formulaRef>
                          <c15:sqref>Graph5_Occasion!$F$7</c15:sqref>
                        </c15:formulaRef>
                      </c:ext>
                    </c:extLst>
                    <c:strCache>
                      <c:ptCount val="1"/>
                      <c:pt idx="0">
                        <c:v>Effet des aides et du malus</c:v>
                      </c:pt>
                    </c:strCache>
                  </c:strRef>
                </c:tx>
                <c:spPr>
                  <a:pattFill prst="dkUpDiag">
                    <a:fgClr>
                      <a:srgbClr val="5B9BD5"/>
                    </a:fgClr>
                    <a:bgClr>
                      <a:schemeClr val="bg1"/>
                    </a:bgClr>
                  </a:patt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1.3266155141640598E-3"/>
                        <c:y val="-4.613610149942334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964DAFAC-7F60-4C7F-85DD-5A2FC2B47072}" type="VALUE">
                            <a:rPr lang="en-US"/>
                            <a:pPr/>
                            <a:t>[VALEUR]</a:t>
                          </a:fld>
                          <a:endParaRPr lang="fr-FR"/>
                        </a:p>
                      </c:rich>
                    </c:tx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0-61D8-4DB6-8767-7889E84C1705}"/>
                      </c:ext>
                    </c:extLst>
                  </c:dLbl>
                  <c:dLbl>
                    <c:idx val="1"/>
                    <c:layout>
                      <c:manualLayout>
                        <c:x val="6.3681556116486548E-3"/>
                        <c:y val="-4.61361014994233E-2"/>
                      </c:manualLayout>
                    </c:layout>
                    <c:tx>
                      <c:rich>
                        <a:bodyPr/>
                        <a:lstStyle/>
                        <a:p>
                          <a:fld id="{215D69F0-4F57-4814-A3FC-2787ECE58521}" type="VALUE">
                            <a:rPr lang="en-US"/>
                            <a:pPr/>
                            <a:t>[VALEUR]</a:t>
                          </a:fld>
                          <a:endParaRPr lang="fr-FR"/>
                        </a:p>
                      </c:rich>
                    </c:tx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1-61D8-4DB6-8767-7889E84C170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rgbClr val="5B9BD5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Graph5_Occasion!$B$8:$B$12</c15:sqref>
                        </c15:fullRef>
                        <c15:formulaRef>
                          <c15:sqref>Graph5_Occasion!$B$10:$B$11</c15:sqref>
                        </c15:formulaRef>
                      </c:ext>
                    </c:extLst>
                    <c:strCache>
                      <c:ptCount val="2"/>
                      <c:pt idx="0">
                        <c:v>Citadine Crit'air 1 2020 vs Crit'air 3 2008</c:v>
                      </c:pt>
                      <c:pt idx="1">
                        <c:v>Citadine électrique 2020 vs. Citadine Crit'air 1 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Graph5_Occasion!$F$8:$F$12</c15:sqref>
                        </c15:fullRef>
                        <c15:formulaRef>
                          <c15:sqref>Graph5_Occasion!$F$10:$F$11</c15:sqref>
                        </c15:formulaRef>
                      </c:ext>
                    </c:extLst>
                    <c:numCache>
                      <c:formatCode>#\ ##0\ "€"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Graph5_Occasion!$F$8</c15:sqref>
                        <c15:dLbl>
                          <c:idx val="-1"/>
                          <c:layout>
                            <c:manualLayout>
                              <c:x val="6.3681556116488109E-3"/>
                              <c:y val="-4.1522491349480967E-2"/>
                            </c:manualLayout>
                          </c:layout>
                          <c:tx>
                            <c:rich>
                              <a:bodyPr/>
                              <a:lstStyle/>
                              <a:p>
                                <a:fld id="{53279E25-6656-4709-A9FC-A31263CFD439}" type="VALUE">
                                  <a:rPr lang="en-US"/>
                                  <a:pPr/>
                                  <a:t>[VALEUR]</a:t>
                                </a:fld>
                                <a:endParaRPr lang="fr-FR"/>
                              </a:p>
                            </c:rich>
                          </c:tx>
                          <c:dLblPos val="ctr"/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>
                              <c15:dlblFieldTable/>
                              <c15:showDataLabelsRange val="0"/>
                            </c:ext>
                            <c:ext xmlns:c16="http://schemas.microsoft.com/office/drawing/2014/chart" uri="{C3380CC4-5D6E-409C-BE32-E72D297353CC}">
                              <c16:uniqueId val="{00000006-EC64-47F5-AFE5-D5ABA52D64C4}"/>
                            </c:ext>
                          </c:extLst>
                        </c15:dLbl>
                      </c15:categoryFilterException>
                      <c15:categoryFilterException>
                        <c15:sqref>Graph5_Occasion!$F$9</c15:sqref>
                        <c15:dLbl>
                          <c:idx val="-1"/>
                          <c:layout>
                            <c:manualLayout>
                              <c:x val="8.4908741488650807E-3"/>
                              <c:y val="-3.6908881199538723E-2"/>
                            </c:manualLayout>
                          </c:layout>
                          <c:tx>
                            <c:rich>
                              <a:bodyPr/>
                              <a:lstStyle/>
                              <a:p>
                                <a:fld id="{E007A1A3-74AC-409B-9E2B-4F9F467DDC37}" type="VALUE">
                                  <a:rPr lang="en-US"/>
                                  <a:pPr/>
                                  <a:t>[VALEUR]</a:t>
                                </a:fld>
                                <a:endParaRPr lang="fr-FR"/>
                              </a:p>
                            </c:rich>
                          </c:tx>
                          <c:dLblPos val="ctr"/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>
                              <c15:dlblFieldTable/>
                              <c15:showDataLabelsRange val="0"/>
                            </c:ext>
                            <c:ext xmlns:c16="http://schemas.microsoft.com/office/drawing/2014/chart" uri="{C3380CC4-5D6E-409C-BE32-E72D297353CC}">
                              <c16:uniqueId val="{00000007-EC64-47F5-AFE5-D5ABA52D64C4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2-61D8-4DB6-8767-7889E84C1705}"/>
                  </c:ext>
                </c:extLst>
              </c15:ser>
            </c15:filteredBarSeries>
          </c:ext>
        </c:extLst>
      </c:barChart>
      <c:barChart>
        <c:barDir val="bar"/>
        <c:grouping val="clustered"/>
        <c:varyColors val="0"/>
        <c:ser>
          <c:idx val="5"/>
          <c:order val="0"/>
          <c:tx>
            <c:strRef>
              <c:f>Graph5_Occasion!$H$7</c:f>
              <c:strCache>
                <c:ptCount val="1"/>
                <c:pt idx="0">
                  <c:v>Coût annuel à l'usage 1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Graph5_Occasion!$B$8:$B$12</c15:sqref>
                  </c15:fullRef>
                </c:ext>
              </c:extLst>
              <c:f>Graph5_Occasion!$B$10:$B$11</c:f>
              <c:strCache>
                <c:ptCount val="2"/>
                <c:pt idx="0">
                  <c:v>Citadine Crit'air 1 2020 vs Crit'air 3 2008</c:v>
                </c:pt>
                <c:pt idx="1">
                  <c:v>Citadine électrique 2020 vs. Citadine Crit'air 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Graph5_Occasion!$H$8:$H$12</c15:sqref>
                  </c15:fullRef>
                </c:ext>
              </c:extLst>
              <c:f>Graph5_Occasion!$H$10:$H$11</c:f>
              <c:numCache>
                <c:formatCode>#\ ##0\ "€"</c:formatCode>
                <c:ptCount val="2"/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Graph5_Occasion!$H$12</c15:sqref>
                  <c15:dLbl>
                    <c:idx val="1"/>
                    <c:layout>
                      <c:manualLayout>
                        <c:x val="6.5898972572301399E-3"/>
                        <c:y val="1.2676611632922558E-4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900" b="1" i="0" u="none" strike="noStrike" kern="1200" baseline="0">
                              <a:solidFill>
                                <a:schemeClr val="accent6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41B552FF-CD9B-4072-AD49-794167A5574F}" type="VALUE">
                            <a:rPr lang="en-US" sz="90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>
                              <a:defRPr b="1">
                                <a:solidFill>
                                  <a:schemeClr val="accent6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[VALEUR]</a:t>
                          </a:fld>
                          <a:r>
                            <a:rPr lang="en-US" sz="90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/an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accent6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fr-FR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0.12576783658808743"/>
                            <c:h val="6.1556955960222606E-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0-EC64-47F5-AFE5-D5ABA52D64C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61D8-4DB6-8767-7889E84C1705}"/>
            </c:ext>
          </c:extLst>
        </c:ser>
        <c:ser>
          <c:idx val="1"/>
          <c:order val="1"/>
          <c:tx>
            <c:strRef>
              <c:f>Graph5_Occasion!$D$7</c:f>
              <c:strCache>
                <c:ptCount val="1"/>
                <c:pt idx="0">
                  <c:v>Economies à l'usage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470074515777035E-3"/>
                  <c:y val="0"/>
                </c:manualLayout>
              </c:layout>
              <c:tx>
                <c:rich>
                  <a:bodyPr/>
                  <a:lstStyle/>
                  <a:p>
                    <a:fld id="{7A956D57-E26B-41A4-9974-8683150AACD0}" type="VALUE">
                      <a:rPr lang="en-US"/>
                      <a:pPr/>
                      <a:t>[VALEUR]</a:t>
                    </a:fld>
                    <a:r>
                      <a:rPr lang="en-US"/>
                      <a:t>/an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1D8-4DB6-8767-7889E84C1705}"/>
                </c:ext>
              </c:extLst>
            </c:dLbl>
            <c:dLbl>
              <c:idx val="1"/>
              <c:layout>
                <c:manualLayout>
                  <c:x val="-3.8757163339346369E-3"/>
                  <c:y val="-4.61361014994233E-3"/>
                </c:manualLayout>
              </c:layout>
              <c:tx>
                <c:rich>
                  <a:bodyPr/>
                  <a:lstStyle/>
                  <a:p>
                    <a:fld id="{CCFB262E-1FD5-413E-9DC0-FEC46A466EDC}" type="VALUE">
                      <a:rPr lang="en-US"/>
                      <a:pPr/>
                      <a:t>[VALEUR]</a:t>
                    </a:fld>
                    <a:r>
                      <a:rPr lang="en-US"/>
                      <a:t>/an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1D8-4DB6-8767-7889E84C17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Graph5_Occasion!$B$8:$B$12</c15:sqref>
                  </c15:fullRef>
                </c:ext>
              </c:extLst>
              <c:f>Graph5_Occasion!$B$10:$B$11</c:f>
              <c:strCache>
                <c:ptCount val="2"/>
                <c:pt idx="0">
                  <c:v>Citadine Crit'air 1 2020 vs Crit'air 3 2008</c:v>
                </c:pt>
                <c:pt idx="1">
                  <c:v>Citadine électrique 2020 vs. Citadine Crit'air 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Graph5_Occasion!$D$8:$D$12</c15:sqref>
                  </c15:fullRef>
                </c:ext>
              </c:extLst>
              <c:f>Graph5_Occasion!$D$10:$D$11</c:f>
              <c:numCache>
                <c:formatCode>#\ ##0\ "€"</c:formatCode>
                <c:ptCount val="2"/>
                <c:pt idx="0">
                  <c:v>-370</c:v>
                </c:pt>
                <c:pt idx="1">
                  <c:v>-840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Graph5_Occasion!$D$9</c15:sqref>
                  <c15:dLbl>
                    <c:idx val="-1"/>
                    <c:layout>
                      <c:manualLayout>
                        <c:x val="-8.0066603219111025E-3"/>
                        <c:y val="-8.4581875651897525E-17"/>
                      </c:manualLayout>
                    </c:layout>
                    <c:tx>
                      <c:rich>
                        <a:bodyPr/>
                        <a:lstStyle/>
                        <a:p>
                          <a:fld id="{0B043CC1-A1DE-43F2-8644-A6D7B173653D}" type="VALUE">
                            <a:rPr lang="en-US"/>
                            <a:pPr/>
                            <a:t>[VALEUR]</a:t>
                          </a:fld>
                          <a:r>
                            <a:rPr lang="en-US"/>
                            <a:t>/an</a:t>
                          </a:r>
                        </a:p>
                      </c:rich>
                    </c:tx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1-EC64-47F5-AFE5-D5ABA52D64C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61D8-4DB6-8767-7889E84C1705}"/>
            </c:ext>
          </c:extLst>
        </c:ser>
        <c:ser>
          <c:idx val="7"/>
          <c:order val="7"/>
          <c:tx>
            <c:strRef>
              <c:f>Graph5_Occasion!$J$7</c:f>
              <c:strCache>
                <c:ptCount val="1"/>
                <c:pt idx="0">
                  <c:v>Surcoût à l'investissement (hors aides)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Graph5_Occasion!$B$8:$B$12</c15:sqref>
                  </c15:fullRef>
                </c:ext>
              </c:extLst>
              <c:f>Graph5_Occasion!$B$10:$B$11</c:f>
              <c:strCache>
                <c:ptCount val="2"/>
                <c:pt idx="0">
                  <c:v>Citadine Crit'air 1 2020 vs Crit'air 3 2008</c:v>
                </c:pt>
                <c:pt idx="1">
                  <c:v>Citadine électrique 2020 vs. Citadine Crit'air 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Graph5_Occasion!$J$8:$J$12</c15:sqref>
                  </c15:fullRef>
                </c:ext>
              </c:extLst>
              <c:f>Graph5_Occasion!$J$10:$J$11</c:f>
              <c:numCache>
                <c:formatCode>#\ ##0\ "€"</c:formatCode>
                <c:ptCount val="2"/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Graph5_Occasion!$J$12</c15:sqref>
                  <c15:dLbl>
                    <c:idx val="1"/>
                    <c:layout>
                      <c:manualLayout>
                        <c:x val="-1.6158084356853019E-16"/>
                        <c:y val="1.832145366931031E-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900" b="1" i="0" u="none" strike="noStrike" kern="1200" baseline="0">
                              <a:solidFill>
                                <a:schemeClr val="accent5">
                                  <a:lumMod val="50000"/>
                                </a:schemeClr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r>
                            <a:rPr lang="en-US" sz="900" b="1">
                              <a:solidFill>
                                <a:schemeClr val="accent5">
                                  <a:lumMod val="5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+ </a:t>
                          </a:r>
                          <a:fld id="{E007017B-2CE5-41C0-A7A8-9CE637CB4EB7}" type="VALUE">
                            <a:rPr lang="en-US" sz="900" b="1">
                              <a:solidFill>
                                <a:schemeClr val="accent5">
                                  <a:lumMod val="50000"/>
                                </a:schemeClr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>
                              <a:defRPr b="1">
                                <a:solidFill>
                                  <a:schemeClr val="accent5">
                                    <a:lumMod val="50000"/>
                                  </a:schemeClr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[VALEUR]</a:t>
                          </a:fld>
                          <a:endParaRPr lang="en-US" sz="900" b="1">
                            <a:solidFill>
                              <a:schemeClr val="accent5">
                                <a:lumMod val="50000"/>
                              </a:schemeClr>
                            </a:solidFill>
                            <a:latin typeface="Arial" panose="020B0604020202020204" pitchFamily="34" charset="0"/>
                            <a:cs typeface="Arial" panose="020B0604020202020204" pitchFamily="34" charset="0"/>
                          </a:endParaRP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accent5">
                                <a:lumMod val="50000"/>
                              </a:schemeClr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A-EC64-47F5-AFE5-D5ABA52D64C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61D8-4DB6-8767-7889E84C1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004661423"/>
        <c:axId val="1004658511"/>
        <c:extLst>
          <c:ext xmlns:c15="http://schemas.microsoft.com/office/drawing/2012/chart" uri="{02D57815-91ED-43cb-92C2-25804820EDAC}">
            <c15:filteredBa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Graph5_Occasion!$C$7</c15:sqref>
                        </c15:formulaRef>
                      </c:ext>
                    </c:extLst>
                    <c:strCache>
                      <c:ptCount val="1"/>
                      <c:pt idx="0">
                        <c:v>Prix de revente au bout de 10 ans</c:v>
                      </c:pt>
                    </c:strCache>
                  </c:strRef>
                </c:tx>
                <c:spPr>
                  <a:pattFill prst="ltUpDiag">
                    <a:fgClr>
                      <a:schemeClr val="accent4">
                        <a:lumMod val="75000"/>
                      </a:schemeClr>
                    </a:fgClr>
                    <a:bgClr>
                      <a:schemeClr val="bg1"/>
                    </a:bgClr>
                  </a:patt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61D8-4DB6-8767-7889E84C1705}"/>
                      </c:ext>
                    </c:extLst>
                  </c:dLbl>
                  <c:dLbl>
                    <c:idx val="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61D8-4DB6-8767-7889E84C170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Graph5_Occasion!$B$8:$B$12</c15:sqref>
                        </c15:fullRef>
                        <c15:formulaRef>
                          <c15:sqref>Graph5_Occasion!$B$10:$B$11</c15:sqref>
                        </c15:formulaRef>
                      </c:ext>
                    </c:extLst>
                    <c:strCache>
                      <c:ptCount val="2"/>
                      <c:pt idx="0">
                        <c:v>Citadine Crit'air 1 2020 vs Crit'air 3 2008</c:v>
                      </c:pt>
                      <c:pt idx="1">
                        <c:v>Citadine électrique 2020 vs. Citadine Crit'air 1 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Graph5_Occasion!$C$8:$C$12</c15:sqref>
                        </c15:fullRef>
                        <c15:formulaRef>
                          <c15:sqref>Graph5_Occasion!$C$10:$C$11</c15:sqref>
                        </c15:formulaRef>
                      </c:ext>
                    </c:extLst>
                    <c:numCache>
                      <c:formatCode>#\ ##0\ "€"</c:formatCode>
                      <c:ptCount val="2"/>
                      <c:pt idx="0">
                        <c:v>-3000</c:v>
                      </c:pt>
                      <c:pt idx="1">
                        <c:v>-3000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Graph5_Occasion!$C$8</c15:sqref>
                        <c15:dLbl>
                          <c:idx val="-1"/>
                          <c:delete val="1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2-EC64-47F5-AFE5-D5ABA52D64C4}"/>
                            </c:ext>
                          </c:extLst>
                        </c15:dLbl>
                      </c15:categoryFilterException>
                      <c15:categoryFilterException>
                        <c15:sqref>Graph5_Occasion!$C$9</c15:sqref>
                        <c15:dLbl>
                          <c:idx val="-1"/>
                          <c:delete val="1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3-EC64-47F5-AFE5-D5ABA52D64C4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E-61D8-4DB6-8767-7889E84C1705}"/>
                  </c:ext>
                </c:extLst>
              </c15:ser>
            </c15:filteredBarSeries>
            <c15:filteredBarSeries>
              <c15:ser>
                <c:idx val="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Graph5_Occasion!$G$7</c15:sqref>
                        </c15:formulaRef>
                      </c:ext>
                    </c:extLst>
                    <c:strCache>
                      <c:ptCount val="1"/>
                      <c:pt idx="0">
                        <c:v>Différentiel de prix de revente au bout de 10 ans</c:v>
                      </c:pt>
                    </c:strCache>
                  </c:strRef>
                </c:tx>
                <c:spPr>
                  <a:solidFill>
                    <a:schemeClr val="accent4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4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Graph5_Occasion!$B$8:$B$12</c15:sqref>
                        </c15:fullRef>
                        <c15:formulaRef>
                          <c15:sqref>Graph5_Occasion!$B$10:$B$11</c15:sqref>
                        </c15:formulaRef>
                      </c:ext>
                    </c:extLst>
                    <c:strCache>
                      <c:ptCount val="2"/>
                      <c:pt idx="0">
                        <c:v>Citadine Crit'air 1 2020 vs Crit'air 3 2008</c:v>
                      </c:pt>
                      <c:pt idx="1">
                        <c:v>Citadine électrique 2020 vs. Citadine Crit'air 1 2020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Graph5_Occasion!$G$8:$G$12</c15:sqref>
                        </c15:fullRef>
                        <c15:formulaRef>
                          <c15:sqref>Graph5_Occasion!$G$10:$G$11</c15:sqref>
                        </c15:formulaRef>
                      </c:ext>
                    </c:extLst>
                    <c:numCache>
                      <c:formatCode>#\ ##0\ "€"</c:formatCode>
                      <c:ptCount val="2"/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Graph5_Occasion!$G$12</c15:sqref>
                        <c15:dLbl>
                          <c:idx val="1"/>
                          <c:layout>
                            <c:manualLayout>
                              <c:x val="-5.7201667367004548E-4"/>
                              <c:y val="-2.3302145974936055E-3"/>
                            </c:manualLayout>
                          </c:layout>
                          <c:spPr>
                            <a:noFill/>
                            <a:ln>
                              <a:noFill/>
                            </a:ln>
                            <a:effectLst/>
                          </c:spPr>
                          <c:txPr>
                            <a:bodyPr rot="0" spcFirstLastPara="1" vertOverflow="ellipsis" vert="horz" wrap="square" lIns="38100" tIns="19050" rIns="38100" bIns="19050" anchor="ctr" anchorCtr="1">
                              <a:spAutoFit/>
                            </a:bodyPr>
                            <a:lstStyle/>
                            <a:p>
                              <a:pPr>
                                <a:defRPr sz="900" b="1" i="0" u="none" strike="noStrike" kern="1200" baseline="0">
                                  <a:solidFill>
                                    <a:schemeClr val="accent4">
                                      <a:lumMod val="75000"/>
                                    </a:schemeClr>
                                  </a:solidFill>
                                  <a:latin typeface="Arial" panose="020B0604020202020204" pitchFamily="34" charset="0"/>
                                  <a:ea typeface="+mn-ea"/>
                                  <a:cs typeface="Arial" panose="020B0604020202020204" pitchFamily="34" charset="0"/>
                                </a:defRPr>
                              </a:pPr>
                              <a:endParaRPr lang="fr-FR"/>
                            </a:p>
                          </c:txPr>
                          <c:dLblPos val="outEnd"/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9-EC64-47F5-AFE5-D5ABA52D64C4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3-61D8-4DB6-8767-7889E84C1705}"/>
                  </c:ext>
                </c:extLst>
              </c15:ser>
            </c15:filteredBarSeries>
          </c:ext>
        </c:extLst>
      </c:barChart>
      <c:valAx>
        <c:axId val="100466391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out"/>
        <c:minorTickMark val="none"/>
        <c:tickLblPos val="nextTo"/>
        <c:crossAx val="1004658095"/>
        <c:crossesAt val="1"/>
        <c:crossBetween val="between"/>
      </c:valAx>
      <c:catAx>
        <c:axId val="10046580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04663919"/>
        <c:crosses val="autoZero"/>
        <c:auto val="1"/>
        <c:lblAlgn val="ctr"/>
        <c:lblOffset val="100"/>
        <c:noMultiLvlLbl val="0"/>
      </c:catAx>
      <c:valAx>
        <c:axId val="1004658511"/>
        <c:scaling>
          <c:orientation val="minMax"/>
          <c:max val="12000"/>
          <c:min val="-4000"/>
        </c:scaling>
        <c:delete val="0"/>
        <c:axPos val="b"/>
        <c:numFmt formatCode="#\ ##0\ &quot;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04661423"/>
        <c:crosses val="autoZero"/>
        <c:crossBetween val="between"/>
      </c:valAx>
      <c:catAx>
        <c:axId val="100466142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04658511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86674295470851626"/>
          <c:w val="0.98795098158182315"/>
          <c:h val="0.11941621484165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3703465638217E-2"/>
          <c:y val="5.0487655822361512E-2"/>
          <c:w val="0.86311032549502742"/>
          <c:h val="0.69975890969793053"/>
        </c:manualLayout>
      </c:layout>
      <c:lineChart>
        <c:grouping val="standard"/>
        <c:varyColors val="0"/>
        <c:ser>
          <c:idx val="0"/>
          <c:order val="0"/>
          <c:tx>
            <c:strRef>
              <c:f>Graph6_PartVE!$L$6</c:f>
              <c:strCache>
                <c:ptCount val="1"/>
                <c:pt idx="0">
                  <c:v>Part des vp hybrides rechargeables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Graph6_PartVE!$A$67:$A$165</c:f>
              <c:strCache>
                <c:ptCount val="99"/>
                <c:pt idx="0">
                  <c:v>2016_01</c:v>
                </c:pt>
                <c:pt idx="1">
                  <c:v>2016_02</c:v>
                </c:pt>
                <c:pt idx="2">
                  <c:v>2016_03</c:v>
                </c:pt>
                <c:pt idx="3">
                  <c:v>2016_04</c:v>
                </c:pt>
                <c:pt idx="4">
                  <c:v>2016_05</c:v>
                </c:pt>
                <c:pt idx="5">
                  <c:v>2016_06</c:v>
                </c:pt>
                <c:pt idx="6">
                  <c:v>2016_07</c:v>
                </c:pt>
                <c:pt idx="7">
                  <c:v>2016_08</c:v>
                </c:pt>
                <c:pt idx="8">
                  <c:v>2016_09</c:v>
                </c:pt>
                <c:pt idx="9">
                  <c:v>2016_10</c:v>
                </c:pt>
                <c:pt idx="10">
                  <c:v>2016_11</c:v>
                </c:pt>
                <c:pt idx="11">
                  <c:v>2016_12</c:v>
                </c:pt>
                <c:pt idx="12">
                  <c:v>2017_01</c:v>
                </c:pt>
                <c:pt idx="13">
                  <c:v>2017_02</c:v>
                </c:pt>
                <c:pt idx="14">
                  <c:v>2017_03</c:v>
                </c:pt>
                <c:pt idx="15">
                  <c:v>2017_04</c:v>
                </c:pt>
                <c:pt idx="16">
                  <c:v>2017_05</c:v>
                </c:pt>
                <c:pt idx="17">
                  <c:v>2017_06</c:v>
                </c:pt>
                <c:pt idx="18">
                  <c:v>2017_07</c:v>
                </c:pt>
                <c:pt idx="19">
                  <c:v>2017_08</c:v>
                </c:pt>
                <c:pt idx="20">
                  <c:v>2017_09</c:v>
                </c:pt>
                <c:pt idx="21">
                  <c:v>2017_10</c:v>
                </c:pt>
                <c:pt idx="22">
                  <c:v>2017_11</c:v>
                </c:pt>
                <c:pt idx="23">
                  <c:v>2017_12</c:v>
                </c:pt>
                <c:pt idx="24">
                  <c:v>2018_01</c:v>
                </c:pt>
                <c:pt idx="25">
                  <c:v>2018_02</c:v>
                </c:pt>
                <c:pt idx="26">
                  <c:v>2018_03</c:v>
                </c:pt>
                <c:pt idx="27">
                  <c:v>2018_04</c:v>
                </c:pt>
                <c:pt idx="28">
                  <c:v>2018_05</c:v>
                </c:pt>
                <c:pt idx="29">
                  <c:v>2018_06</c:v>
                </c:pt>
                <c:pt idx="30">
                  <c:v>2018_07</c:v>
                </c:pt>
                <c:pt idx="31">
                  <c:v>2018_08</c:v>
                </c:pt>
                <c:pt idx="32">
                  <c:v>2018_09</c:v>
                </c:pt>
                <c:pt idx="33">
                  <c:v>2018_10</c:v>
                </c:pt>
                <c:pt idx="34">
                  <c:v>2018_11</c:v>
                </c:pt>
                <c:pt idx="35">
                  <c:v>2018_12</c:v>
                </c:pt>
                <c:pt idx="36">
                  <c:v>2019_01</c:v>
                </c:pt>
                <c:pt idx="37">
                  <c:v>2019_02</c:v>
                </c:pt>
                <c:pt idx="38">
                  <c:v>2019_03</c:v>
                </c:pt>
                <c:pt idx="39">
                  <c:v>2019_04</c:v>
                </c:pt>
                <c:pt idx="40">
                  <c:v>2019_05</c:v>
                </c:pt>
                <c:pt idx="41">
                  <c:v>2019_06</c:v>
                </c:pt>
                <c:pt idx="42">
                  <c:v>2019_07</c:v>
                </c:pt>
                <c:pt idx="43">
                  <c:v>2019_08</c:v>
                </c:pt>
                <c:pt idx="44">
                  <c:v>2019_09</c:v>
                </c:pt>
                <c:pt idx="45">
                  <c:v>2019_10</c:v>
                </c:pt>
                <c:pt idx="46">
                  <c:v>2019_11</c:v>
                </c:pt>
                <c:pt idx="47">
                  <c:v>2019_12</c:v>
                </c:pt>
                <c:pt idx="48">
                  <c:v>2020_01</c:v>
                </c:pt>
                <c:pt idx="49">
                  <c:v>2020_02</c:v>
                </c:pt>
                <c:pt idx="50">
                  <c:v>2020_03</c:v>
                </c:pt>
                <c:pt idx="51">
                  <c:v>2020_04</c:v>
                </c:pt>
                <c:pt idx="52">
                  <c:v>2020_05</c:v>
                </c:pt>
                <c:pt idx="53">
                  <c:v>2020_06</c:v>
                </c:pt>
                <c:pt idx="54">
                  <c:v>2020_07</c:v>
                </c:pt>
                <c:pt idx="55">
                  <c:v>2020_08</c:v>
                </c:pt>
                <c:pt idx="56">
                  <c:v>2020_09</c:v>
                </c:pt>
                <c:pt idx="57">
                  <c:v>2020_10</c:v>
                </c:pt>
                <c:pt idx="58">
                  <c:v>2020_11</c:v>
                </c:pt>
                <c:pt idx="59">
                  <c:v>2020_12</c:v>
                </c:pt>
                <c:pt idx="60">
                  <c:v>2021_01</c:v>
                </c:pt>
                <c:pt idx="61">
                  <c:v>2021_02</c:v>
                </c:pt>
                <c:pt idx="62">
                  <c:v>2021_03</c:v>
                </c:pt>
                <c:pt idx="63">
                  <c:v>2021_04</c:v>
                </c:pt>
                <c:pt idx="64">
                  <c:v>2021_05</c:v>
                </c:pt>
                <c:pt idx="65">
                  <c:v>2021_06</c:v>
                </c:pt>
                <c:pt idx="66">
                  <c:v>2021_07</c:v>
                </c:pt>
                <c:pt idx="67">
                  <c:v>2021_08</c:v>
                </c:pt>
                <c:pt idx="68">
                  <c:v>2021_09</c:v>
                </c:pt>
                <c:pt idx="69">
                  <c:v>2021_10</c:v>
                </c:pt>
                <c:pt idx="70">
                  <c:v>2021_11</c:v>
                </c:pt>
                <c:pt idx="71">
                  <c:v>2021_12</c:v>
                </c:pt>
                <c:pt idx="72">
                  <c:v>2022_01</c:v>
                </c:pt>
                <c:pt idx="73">
                  <c:v>2022_02</c:v>
                </c:pt>
                <c:pt idx="74">
                  <c:v>2022_03</c:v>
                </c:pt>
                <c:pt idx="75">
                  <c:v>2022_04</c:v>
                </c:pt>
                <c:pt idx="76">
                  <c:v>2022_05</c:v>
                </c:pt>
                <c:pt idx="77">
                  <c:v>2022_06</c:v>
                </c:pt>
                <c:pt idx="78">
                  <c:v>2022_07</c:v>
                </c:pt>
                <c:pt idx="79">
                  <c:v>2022_08</c:v>
                </c:pt>
                <c:pt idx="80">
                  <c:v>2022_09</c:v>
                </c:pt>
                <c:pt idx="81">
                  <c:v>2022_10</c:v>
                </c:pt>
                <c:pt idx="82">
                  <c:v>2022_11</c:v>
                </c:pt>
                <c:pt idx="83">
                  <c:v>2022_12</c:v>
                </c:pt>
                <c:pt idx="84">
                  <c:v>2023_01</c:v>
                </c:pt>
                <c:pt idx="85">
                  <c:v>2023_02</c:v>
                </c:pt>
                <c:pt idx="86">
                  <c:v>2023_03</c:v>
                </c:pt>
                <c:pt idx="87">
                  <c:v>2023_04</c:v>
                </c:pt>
                <c:pt idx="88">
                  <c:v>2023_05</c:v>
                </c:pt>
                <c:pt idx="89">
                  <c:v>2023_06</c:v>
                </c:pt>
                <c:pt idx="90">
                  <c:v>2023_07</c:v>
                </c:pt>
                <c:pt idx="91">
                  <c:v>2023_08</c:v>
                </c:pt>
                <c:pt idx="92">
                  <c:v>2023_09</c:v>
                </c:pt>
                <c:pt idx="93">
                  <c:v>2023_10</c:v>
                </c:pt>
                <c:pt idx="94">
                  <c:v>2023_11</c:v>
                </c:pt>
                <c:pt idx="95">
                  <c:v>2023_12</c:v>
                </c:pt>
                <c:pt idx="96">
                  <c:v>2024_01</c:v>
                </c:pt>
                <c:pt idx="97">
                  <c:v>2024_02</c:v>
                </c:pt>
                <c:pt idx="98">
                  <c:v>2024_03</c:v>
                </c:pt>
              </c:strCache>
            </c:strRef>
          </c:cat>
          <c:val>
            <c:numRef>
              <c:f>Graph6_PartVE!$L$67:$L$165</c:f>
              <c:numCache>
                <c:formatCode>0%</c:formatCode>
                <c:ptCount val="99"/>
                <c:pt idx="0">
                  <c:v>3.4626907266773498E-3</c:v>
                </c:pt>
                <c:pt idx="1">
                  <c:v>3.8323102191056388E-3</c:v>
                </c:pt>
                <c:pt idx="2">
                  <c:v>4.5234009685073242E-3</c:v>
                </c:pt>
                <c:pt idx="3">
                  <c:v>3.593842192780132E-3</c:v>
                </c:pt>
                <c:pt idx="4">
                  <c:v>2.9556371856456626E-3</c:v>
                </c:pt>
                <c:pt idx="5">
                  <c:v>2.6365515861547697E-3</c:v>
                </c:pt>
                <c:pt idx="6">
                  <c:v>3.8505652957561854E-3</c:v>
                </c:pt>
                <c:pt idx="7">
                  <c:v>3.9822346424472277E-3</c:v>
                </c:pt>
                <c:pt idx="8">
                  <c:v>5.057335737735238E-3</c:v>
                </c:pt>
                <c:pt idx="9">
                  <c:v>4.0591025218650739E-3</c:v>
                </c:pt>
                <c:pt idx="10">
                  <c:v>2.9316691048086453E-3</c:v>
                </c:pt>
                <c:pt idx="11">
                  <c:v>3.8112352450397169E-3</c:v>
                </c:pt>
                <c:pt idx="12">
                  <c:v>2.9567441624879704E-3</c:v>
                </c:pt>
                <c:pt idx="13">
                  <c:v>3.4015240750979591E-3</c:v>
                </c:pt>
                <c:pt idx="14">
                  <c:v>4.1112946038717934E-3</c:v>
                </c:pt>
                <c:pt idx="15">
                  <c:v>3.7638068217568628E-3</c:v>
                </c:pt>
                <c:pt idx="16">
                  <c:v>5.1397781562016369E-3</c:v>
                </c:pt>
                <c:pt idx="17">
                  <c:v>5.9081421447472991E-3</c:v>
                </c:pt>
                <c:pt idx="18">
                  <c:v>6.3571811361200431E-3</c:v>
                </c:pt>
                <c:pt idx="19">
                  <c:v>6.4373769056823987E-3</c:v>
                </c:pt>
                <c:pt idx="20">
                  <c:v>7.3227851716456275E-3</c:v>
                </c:pt>
                <c:pt idx="21">
                  <c:v>6.4012933671240063E-3</c:v>
                </c:pt>
                <c:pt idx="22">
                  <c:v>7.2737184146393604E-3</c:v>
                </c:pt>
                <c:pt idx="23">
                  <c:v>8.123885518464281E-3</c:v>
                </c:pt>
                <c:pt idx="24">
                  <c:v>6.5263833833462993E-3</c:v>
                </c:pt>
                <c:pt idx="25">
                  <c:v>6.9558597061927917E-3</c:v>
                </c:pt>
                <c:pt idx="26">
                  <c:v>5.7962068878047134E-3</c:v>
                </c:pt>
                <c:pt idx="27">
                  <c:v>4.9655071799253872E-3</c:v>
                </c:pt>
                <c:pt idx="28">
                  <c:v>5.6372107390151608E-3</c:v>
                </c:pt>
                <c:pt idx="29">
                  <c:v>6.0276080309945952E-3</c:v>
                </c:pt>
                <c:pt idx="30">
                  <c:v>6.6418373680943513E-3</c:v>
                </c:pt>
                <c:pt idx="31">
                  <c:v>9.6684816498132514E-3</c:v>
                </c:pt>
                <c:pt idx="32">
                  <c:v>7.5208200712705989E-3</c:v>
                </c:pt>
                <c:pt idx="33">
                  <c:v>5.8692006707657908E-3</c:v>
                </c:pt>
                <c:pt idx="34">
                  <c:v>8.2366366502084586E-3</c:v>
                </c:pt>
                <c:pt idx="35">
                  <c:v>7.0570483431025479E-3</c:v>
                </c:pt>
                <c:pt idx="36">
                  <c:v>7.2237237050229788E-3</c:v>
                </c:pt>
                <c:pt idx="37">
                  <c:v>7.2269115349600441E-3</c:v>
                </c:pt>
                <c:pt idx="38">
                  <c:v>6.6175162400357564E-3</c:v>
                </c:pt>
                <c:pt idx="39">
                  <c:v>6.9588221762134804E-3</c:v>
                </c:pt>
                <c:pt idx="40">
                  <c:v>6.8047474026407557E-3</c:v>
                </c:pt>
                <c:pt idx="41">
                  <c:v>5.9401866540596381E-3</c:v>
                </c:pt>
                <c:pt idx="42">
                  <c:v>6.9454082812861438E-3</c:v>
                </c:pt>
                <c:pt idx="43">
                  <c:v>1.0906494287432351E-2</c:v>
                </c:pt>
                <c:pt idx="44">
                  <c:v>7.695615762431815E-3</c:v>
                </c:pt>
                <c:pt idx="45">
                  <c:v>1.0618093478339191E-2</c:v>
                </c:pt>
                <c:pt idx="46">
                  <c:v>1.3160178006661256E-2</c:v>
                </c:pt>
                <c:pt idx="47">
                  <c:v>1.0850577648448581E-2</c:v>
                </c:pt>
                <c:pt idx="48">
                  <c:v>2.7263833025328841E-2</c:v>
                </c:pt>
                <c:pt idx="49">
                  <c:v>2.2694282999399559E-2</c:v>
                </c:pt>
                <c:pt idx="50">
                  <c:v>2.8138221739882667E-2</c:v>
                </c:pt>
                <c:pt idx="51">
                  <c:v>2.036669501937435E-2</c:v>
                </c:pt>
                <c:pt idx="52">
                  <c:v>3.1158398669276725E-2</c:v>
                </c:pt>
                <c:pt idx="53">
                  <c:v>3.0696163926012866E-2</c:v>
                </c:pt>
                <c:pt idx="54">
                  <c:v>3.8104257101098625E-2</c:v>
                </c:pt>
                <c:pt idx="55">
                  <c:v>4.9076683476713144E-2</c:v>
                </c:pt>
                <c:pt idx="56">
                  <c:v>4.5679427167817581E-2</c:v>
                </c:pt>
                <c:pt idx="57">
                  <c:v>5.8289735108763098E-2</c:v>
                </c:pt>
                <c:pt idx="58">
                  <c:v>6.9904550159083062E-2</c:v>
                </c:pt>
                <c:pt idx="59">
                  <c:v>7.8579172905157729E-2</c:v>
                </c:pt>
                <c:pt idx="60">
                  <c:v>6.3660864424088387E-2</c:v>
                </c:pt>
                <c:pt idx="61">
                  <c:v>6.7073081268248305E-2</c:v>
                </c:pt>
                <c:pt idx="62">
                  <c:v>7.4877004494322261E-2</c:v>
                </c:pt>
                <c:pt idx="63">
                  <c:v>7.7800449593636523E-2</c:v>
                </c:pt>
                <c:pt idx="64">
                  <c:v>8.9258961269559428E-2</c:v>
                </c:pt>
                <c:pt idx="65">
                  <c:v>8.0743869007927682E-2</c:v>
                </c:pt>
                <c:pt idx="66">
                  <c:v>8.9590322337764469E-2</c:v>
                </c:pt>
                <c:pt idx="67">
                  <c:v>8.244523061372476E-2</c:v>
                </c:pt>
                <c:pt idx="68">
                  <c:v>8.601634179526918E-2</c:v>
                </c:pt>
                <c:pt idx="69">
                  <c:v>9.3825964062184533E-2</c:v>
                </c:pt>
                <c:pt idx="70">
                  <c:v>9.5510107203607739E-2</c:v>
                </c:pt>
                <c:pt idx="71">
                  <c:v>9.4363451998567036E-2</c:v>
                </c:pt>
                <c:pt idx="72">
                  <c:v>7.5509572362558508E-2</c:v>
                </c:pt>
                <c:pt idx="73">
                  <c:v>8.2129539422850811E-2</c:v>
                </c:pt>
                <c:pt idx="74">
                  <c:v>7.7731078575623017E-2</c:v>
                </c:pt>
                <c:pt idx="75">
                  <c:v>9.2372919177042892E-2</c:v>
                </c:pt>
                <c:pt idx="76">
                  <c:v>8.7260734210769658E-2</c:v>
                </c:pt>
                <c:pt idx="77">
                  <c:v>6.8905769495570757E-2</c:v>
                </c:pt>
                <c:pt idx="78">
                  <c:v>6.6509791193335499E-2</c:v>
                </c:pt>
                <c:pt idx="79">
                  <c:v>7.1769229153097885E-2</c:v>
                </c:pt>
                <c:pt idx="80">
                  <c:v>8.0475215866255959E-2</c:v>
                </c:pt>
                <c:pt idx="81">
                  <c:v>8.631747522732347E-2</c:v>
                </c:pt>
                <c:pt idx="82">
                  <c:v>8.9861751152073732E-2</c:v>
                </c:pt>
                <c:pt idx="83">
                  <c:v>8.9016756166988703E-2</c:v>
                </c:pt>
                <c:pt idx="84">
                  <c:v>8.9346251140059535E-2</c:v>
                </c:pt>
                <c:pt idx="85">
                  <c:v>8.1244997229234658E-2</c:v>
                </c:pt>
                <c:pt idx="86">
                  <c:v>8.4652966764523108E-2</c:v>
                </c:pt>
                <c:pt idx="87">
                  <c:v>8.0984868753530129E-2</c:v>
                </c:pt>
                <c:pt idx="88">
                  <c:v>8.5482697420763101E-2</c:v>
                </c:pt>
                <c:pt idx="89">
                  <c:v>9.1774579960227365E-2</c:v>
                </c:pt>
                <c:pt idx="90">
                  <c:v>9.9621632299533497E-2</c:v>
                </c:pt>
                <c:pt idx="91">
                  <c:v>8.174895094026835E-2</c:v>
                </c:pt>
                <c:pt idx="92">
                  <c:v>9.8206490558507317E-2</c:v>
                </c:pt>
                <c:pt idx="93">
                  <c:v>9.5395932000280459E-2</c:v>
                </c:pt>
                <c:pt idx="94">
                  <c:v>9.2237061769616033E-2</c:v>
                </c:pt>
                <c:pt idx="95">
                  <c:v>9.1038814299279097E-2</c:v>
                </c:pt>
                <c:pt idx="96">
                  <c:v>8.4172867319255606E-2</c:v>
                </c:pt>
                <c:pt idx="97">
                  <c:v>8.0695160759354762E-2</c:v>
                </c:pt>
                <c:pt idx="98">
                  <c:v>8.9225790987535955E-2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9-4A18-8534-06E68EC1202B}"/>
            </c:ext>
          </c:extLst>
        </c:ser>
        <c:ser>
          <c:idx val="1"/>
          <c:order val="1"/>
          <c:tx>
            <c:strRef>
              <c:f>Graph6_PartVE!$M$6</c:f>
              <c:strCache>
                <c:ptCount val="1"/>
                <c:pt idx="0">
                  <c:v>Part des vp électriques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Graph6_PartVE!$A$67:$A$165</c:f>
              <c:strCache>
                <c:ptCount val="99"/>
                <c:pt idx="0">
                  <c:v>2016_01</c:v>
                </c:pt>
                <c:pt idx="1">
                  <c:v>2016_02</c:v>
                </c:pt>
                <c:pt idx="2">
                  <c:v>2016_03</c:v>
                </c:pt>
                <c:pt idx="3">
                  <c:v>2016_04</c:v>
                </c:pt>
                <c:pt idx="4">
                  <c:v>2016_05</c:v>
                </c:pt>
                <c:pt idx="5">
                  <c:v>2016_06</c:v>
                </c:pt>
                <c:pt idx="6">
                  <c:v>2016_07</c:v>
                </c:pt>
                <c:pt idx="7">
                  <c:v>2016_08</c:v>
                </c:pt>
                <c:pt idx="8">
                  <c:v>2016_09</c:v>
                </c:pt>
                <c:pt idx="9">
                  <c:v>2016_10</c:v>
                </c:pt>
                <c:pt idx="10">
                  <c:v>2016_11</c:v>
                </c:pt>
                <c:pt idx="11">
                  <c:v>2016_12</c:v>
                </c:pt>
                <c:pt idx="12">
                  <c:v>2017_01</c:v>
                </c:pt>
                <c:pt idx="13">
                  <c:v>2017_02</c:v>
                </c:pt>
                <c:pt idx="14">
                  <c:v>2017_03</c:v>
                </c:pt>
                <c:pt idx="15">
                  <c:v>2017_04</c:v>
                </c:pt>
                <c:pt idx="16">
                  <c:v>2017_05</c:v>
                </c:pt>
                <c:pt idx="17">
                  <c:v>2017_06</c:v>
                </c:pt>
                <c:pt idx="18">
                  <c:v>2017_07</c:v>
                </c:pt>
                <c:pt idx="19">
                  <c:v>2017_08</c:v>
                </c:pt>
                <c:pt idx="20">
                  <c:v>2017_09</c:v>
                </c:pt>
                <c:pt idx="21">
                  <c:v>2017_10</c:v>
                </c:pt>
                <c:pt idx="22">
                  <c:v>2017_11</c:v>
                </c:pt>
                <c:pt idx="23">
                  <c:v>2017_12</c:v>
                </c:pt>
                <c:pt idx="24">
                  <c:v>2018_01</c:v>
                </c:pt>
                <c:pt idx="25">
                  <c:v>2018_02</c:v>
                </c:pt>
                <c:pt idx="26">
                  <c:v>2018_03</c:v>
                </c:pt>
                <c:pt idx="27">
                  <c:v>2018_04</c:v>
                </c:pt>
                <c:pt idx="28">
                  <c:v>2018_05</c:v>
                </c:pt>
                <c:pt idx="29">
                  <c:v>2018_06</c:v>
                </c:pt>
                <c:pt idx="30">
                  <c:v>2018_07</c:v>
                </c:pt>
                <c:pt idx="31">
                  <c:v>2018_08</c:v>
                </c:pt>
                <c:pt idx="32">
                  <c:v>2018_09</c:v>
                </c:pt>
                <c:pt idx="33">
                  <c:v>2018_10</c:v>
                </c:pt>
                <c:pt idx="34">
                  <c:v>2018_11</c:v>
                </c:pt>
                <c:pt idx="35">
                  <c:v>2018_12</c:v>
                </c:pt>
                <c:pt idx="36">
                  <c:v>2019_01</c:v>
                </c:pt>
                <c:pt idx="37">
                  <c:v>2019_02</c:v>
                </c:pt>
                <c:pt idx="38">
                  <c:v>2019_03</c:v>
                </c:pt>
                <c:pt idx="39">
                  <c:v>2019_04</c:v>
                </c:pt>
                <c:pt idx="40">
                  <c:v>2019_05</c:v>
                </c:pt>
                <c:pt idx="41">
                  <c:v>2019_06</c:v>
                </c:pt>
                <c:pt idx="42">
                  <c:v>2019_07</c:v>
                </c:pt>
                <c:pt idx="43">
                  <c:v>2019_08</c:v>
                </c:pt>
                <c:pt idx="44">
                  <c:v>2019_09</c:v>
                </c:pt>
                <c:pt idx="45">
                  <c:v>2019_10</c:v>
                </c:pt>
                <c:pt idx="46">
                  <c:v>2019_11</c:v>
                </c:pt>
                <c:pt idx="47">
                  <c:v>2019_12</c:v>
                </c:pt>
                <c:pt idx="48">
                  <c:v>2020_01</c:v>
                </c:pt>
                <c:pt idx="49">
                  <c:v>2020_02</c:v>
                </c:pt>
                <c:pt idx="50">
                  <c:v>2020_03</c:v>
                </c:pt>
                <c:pt idx="51">
                  <c:v>2020_04</c:v>
                </c:pt>
                <c:pt idx="52">
                  <c:v>2020_05</c:v>
                </c:pt>
                <c:pt idx="53">
                  <c:v>2020_06</c:v>
                </c:pt>
                <c:pt idx="54">
                  <c:v>2020_07</c:v>
                </c:pt>
                <c:pt idx="55">
                  <c:v>2020_08</c:v>
                </c:pt>
                <c:pt idx="56">
                  <c:v>2020_09</c:v>
                </c:pt>
                <c:pt idx="57">
                  <c:v>2020_10</c:v>
                </c:pt>
                <c:pt idx="58">
                  <c:v>2020_11</c:v>
                </c:pt>
                <c:pt idx="59">
                  <c:v>2020_12</c:v>
                </c:pt>
                <c:pt idx="60">
                  <c:v>2021_01</c:v>
                </c:pt>
                <c:pt idx="61">
                  <c:v>2021_02</c:v>
                </c:pt>
                <c:pt idx="62">
                  <c:v>2021_03</c:v>
                </c:pt>
                <c:pt idx="63">
                  <c:v>2021_04</c:v>
                </c:pt>
                <c:pt idx="64">
                  <c:v>2021_05</c:v>
                </c:pt>
                <c:pt idx="65">
                  <c:v>2021_06</c:v>
                </c:pt>
                <c:pt idx="66">
                  <c:v>2021_07</c:v>
                </c:pt>
                <c:pt idx="67">
                  <c:v>2021_08</c:v>
                </c:pt>
                <c:pt idx="68">
                  <c:v>2021_09</c:v>
                </c:pt>
                <c:pt idx="69">
                  <c:v>2021_10</c:v>
                </c:pt>
                <c:pt idx="70">
                  <c:v>2021_11</c:v>
                </c:pt>
                <c:pt idx="71">
                  <c:v>2021_12</c:v>
                </c:pt>
                <c:pt idx="72">
                  <c:v>2022_01</c:v>
                </c:pt>
                <c:pt idx="73">
                  <c:v>2022_02</c:v>
                </c:pt>
                <c:pt idx="74">
                  <c:v>2022_03</c:v>
                </c:pt>
                <c:pt idx="75">
                  <c:v>2022_04</c:v>
                </c:pt>
                <c:pt idx="76">
                  <c:v>2022_05</c:v>
                </c:pt>
                <c:pt idx="77">
                  <c:v>2022_06</c:v>
                </c:pt>
                <c:pt idx="78">
                  <c:v>2022_07</c:v>
                </c:pt>
                <c:pt idx="79">
                  <c:v>2022_08</c:v>
                </c:pt>
                <c:pt idx="80">
                  <c:v>2022_09</c:v>
                </c:pt>
                <c:pt idx="81">
                  <c:v>2022_10</c:v>
                </c:pt>
                <c:pt idx="82">
                  <c:v>2022_11</c:v>
                </c:pt>
                <c:pt idx="83">
                  <c:v>2022_12</c:v>
                </c:pt>
                <c:pt idx="84">
                  <c:v>2023_01</c:v>
                </c:pt>
                <c:pt idx="85">
                  <c:v>2023_02</c:v>
                </c:pt>
                <c:pt idx="86">
                  <c:v>2023_03</c:v>
                </c:pt>
                <c:pt idx="87">
                  <c:v>2023_04</c:v>
                </c:pt>
                <c:pt idx="88">
                  <c:v>2023_05</c:v>
                </c:pt>
                <c:pt idx="89">
                  <c:v>2023_06</c:v>
                </c:pt>
                <c:pt idx="90">
                  <c:v>2023_07</c:v>
                </c:pt>
                <c:pt idx="91">
                  <c:v>2023_08</c:v>
                </c:pt>
                <c:pt idx="92">
                  <c:v>2023_09</c:v>
                </c:pt>
                <c:pt idx="93">
                  <c:v>2023_10</c:v>
                </c:pt>
                <c:pt idx="94">
                  <c:v>2023_11</c:v>
                </c:pt>
                <c:pt idx="95">
                  <c:v>2023_12</c:v>
                </c:pt>
                <c:pt idx="96">
                  <c:v>2024_01</c:v>
                </c:pt>
                <c:pt idx="97">
                  <c:v>2024_02</c:v>
                </c:pt>
                <c:pt idx="98">
                  <c:v>2024_03</c:v>
                </c:pt>
              </c:strCache>
            </c:strRef>
          </c:cat>
          <c:val>
            <c:numRef>
              <c:f>Graph6_PartVE!$M$67:$M$165</c:f>
              <c:numCache>
                <c:formatCode>0%</c:formatCode>
                <c:ptCount val="99"/>
                <c:pt idx="0">
                  <c:v>9.7679927541280565E-3</c:v>
                </c:pt>
                <c:pt idx="1">
                  <c:v>1.114747987745926E-2</c:v>
                </c:pt>
                <c:pt idx="2">
                  <c:v>1.2968932838133473E-2</c:v>
                </c:pt>
                <c:pt idx="3">
                  <c:v>1.1516386847610364E-2</c:v>
                </c:pt>
                <c:pt idx="4">
                  <c:v>1.0573608363944617E-2</c:v>
                </c:pt>
                <c:pt idx="5">
                  <c:v>1.074628192872863E-2</c:v>
                </c:pt>
                <c:pt idx="6">
                  <c:v>8.0660777858877156E-3</c:v>
                </c:pt>
                <c:pt idx="7">
                  <c:v>9.3517640600828383E-3</c:v>
                </c:pt>
                <c:pt idx="8">
                  <c:v>1.0513478522217599E-2</c:v>
                </c:pt>
                <c:pt idx="9">
                  <c:v>1.0181944763882069E-2</c:v>
                </c:pt>
                <c:pt idx="10">
                  <c:v>7.8571091501108969E-3</c:v>
                </c:pt>
                <c:pt idx="11">
                  <c:v>1.4099595673359368E-2</c:v>
                </c:pt>
                <c:pt idx="12">
                  <c:v>1.4283543534417261E-2</c:v>
                </c:pt>
                <c:pt idx="13">
                  <c:v>1.3846486694391692E-2</c:v>
                </c:pt>
                <c:pt idx="14">
                  <c:v>1.2679734041173471E-2</c:v>
                </c:pt>
                <c:pt idx="15">
                  <c:v>8.5229060249509495E-3</c:v>
                </c:pt>
                <c:pt idx="16">
                  <c:v>9.9586436782799076E-3</c:v>
                </c:pt>
                <c:pt idx="17">
                  <c:v>1.230098774704593E-2</c:v>
                </c:pt>
                <c:pt idx="18">
                  <c:v>1.0443461950696677E-2</c:v>
                </c:pt>
                <c:pt idx="19">
                  <c:v>1.1908235465752426E-2</c:v>
                </c:pt>
                <c:pt idx="20">
                  <c:v>1.4182898269263724E-2</c:v>
                </c:pt>
                <c:pt idx="21">
                  <c:v>1.008804509307E-2</c:v>
                </c:pt>
                <c:pt idx="22">
                  <c:v>9.3045876266621055E-3</c:v>
                </c:pt>
                <c:pt idx="23">
                  <c:v>1.3772252273791379E-2</c:v>
                </c:pt>
                <c:pt idx="24">
                  <c:v>8.0885167759542596E-3</c:v>
                </c:pt>
                <c:pt idx="25">
                  <c:v>1.1546957820728001E-2</c:v>
                </c:pt>
                <c:pt idx="26">
                  <c:v>1.7371709775338851E-2</c:v>
                </c:pt>
                <c:pt idx="27">
                  <c:v>1.0207165336278945E-2</c:v>
                </c:pt>
                <c:pt idx="28">
                  <c:v>1.0764755849571418E-2</c:v>
                </c:pt>
                <c:pt idx="29">
                  <c:v>1.2761080686671452E-2</c:v>
                </c:pt>
                <c:pt idx="30">
                  <c:v>1.0078438011398905E-2</c:v>
                </c:pt>
                <c:pt idx="31">
                  <c:v>9.4820548094910542E-3</c:v>
                </c:pt>
                <c:pt idx="32">
                  <c:v>1.8047343102961733E-2</c:v>
                </c:pt>
                <c:pt idx="33">
                  <c:v>1.6327557294577976E-2</c:v>
                </c:pt>
                <c:pt idx="34">
                  <c:v>2.0303478820884225E-2</c:v>
                </c:pt>
                <c:pt idx="35">
                  <c:v>2.6162149614067667E-2</c:v>
                </c:pt>
                <c:pt idx="36">
                  <c:v>1.9491599307518901E-2</c:v>
                </c:pt>
                <c:pt idx="37">
                  <c:v>1.6561203960752138E-2</c:v>
                </c:pt>
                <c:pt idx="38">
                  <c:v>2.0251769371965163E-2</c:v>
                </c:pt>
                <c:pt idx="39">
                  <c:v>1.7148712800886715E-2</c:v>
                </c:pt>
                <c:pt idx="40">
                  <c:v>1.4415793176764228E-2</c:v>
                </c:pt>
                <c:pt idx="41">
                  <c:v>2.0079319220465408E-2</c:v>
                </c:pt>
                <c:pt idx="42">
                  <c:v>1.8193384223918575E-2</c:v>
                </c:pt>
                <c:pt idx="43">
                  <c:v>1.6325917017438366E-2</c:v>
                </c:pt>
                <c:pt idx="44">
                  <c:v>2.4190262782644124E-2</c:v>
                </c:pt>
                <c:pt idx="45">
                  <c:v>2.3027314698056009E-2</c:v>
                </c:pt>
                <c:pt idx="46">
                  <c:v>1.8220493156819392E-2</c:v>
                </c:pt>
                <c:pt idx="47">
                  <c:v>2.2289522054631451E-2</c:v>
                </c:pt>
                <c:pt idx="48">
                  <c:v>7.9805775990143851E-2</c:v>
                </c:pt>
                <c:pt idx="49">
                  <c:v>5.5747605528707424E-2</c:v>
                </c:pt>
                <c:pt idx="50">
                  <c:v>8.7985026502461511E-2</c:v>
                </c:pt>
                <c:pt idx="51">
                  <c:v>5.8312068802570644E-2</c:v>
                </c:pt>
                <c:pt idx="52">
                  <c:v>4.2163236740945097E-2</c:v>
                </c:pt>
                <c:pt idx="53">
                  <c:v>5.8460269984898006E-2</c:v>
                </c:pt>
                <c:pt idx="54">
                  <c:v>5.5451246147698474E-2</c:v>
                </c:pt>
                <c:pt idx="55">
                  <c:v>5.3220483536042716E-2</c:v>
                </c:pt>
                <c:pt idx="56">
                  <c:v>5.8853176994021414E-2</c:v>
                </c:pt>
                <c:pt idx="57">
                  <c:v>5.831250676033406E-2</c:v>
                </c:pt>
                <c:pt idx="58">
                  <c:v>7.5263541227431285E-2</c:v>
                </c:pt>
                <c:pt idx="59">
                  <c:v>0.10926222314006918</c:v>
                </c:pt>
                <c:pt idx="60">
                  <c:v>5.0930227201179387E-2</c:v>
                </c:pt>
                <c:pt idx="61">
                  <c:v>6.3104303299734432E-2</c:v>
                </c:pt>
                <c:pt idx="62">
                  <c:v>8.4413477648059995E-2</c:v>
                </c:pt>
                <c:pt idx="63">
                  <c:v>6.8103060695140924E-2</c:v>
                </c:pt>
                <c:pt idx="64">
                  <c:v>8.1553101764510041E-2</c:v>
                </c:pt>
                <c:pt idx="65">
                  <c:v>0.10506532315823269</c:v>
                </c:pt>
                <c:pt idx="66">
                  <c:v>6.5061531125295946E-2</c:v>
                </c:pt>
                <c:pt idx="67">
                  <c:v>0.11137357445779955</c:v>
                </c:pt>
                <c:pt idx="68">
                  <c:v>0.12570667714404207</c:v>
                </c:pt>
                <c:pt idx="69">
                  <c:v>0.12839087421764586</c:v>
                </c:pt>
                <c:pt idx="70">
                  <c:v>0.13241821274575735</c:v>
                </c:pt>
                <c:pt idx="71">
                  <c:v>0.14463274091795036</c:v>
                </c:pt>
                <c:pt idx="72">
                  <c:v>9.7974842649307281E-2</c:v>
                </c:pt>
                <c:pt idx="73">
                  <c:v>0.11513588873584843</c:v>
                </c:pt>
                <c:pt idx="74">
                  <c:v>0.13428256609549949</c:v>
                </c:pt>
                <c:pt idx="75">
                  <c:v>0.11613335118489758</c:v>
                </c:pt>
                <c:pt idx="76">
                  <c:v>0.12066547483278366</c:v>
                </c:pt>
                <c:pt idx="77">
                  <c:v>0.12825882406939917</c:v>
                </c:pt>
                <c:pt idx="78">
                  <c:v>0.11888275812326446</c:v>
                </c:pt>
                <c:pt idx="79">
                  <c:v>0.13327520642057272</c:v>
                </c:pt>
                <c:pt idx="80">
                  <c:v>0.15708447899223363</c:v>
                </c:pt>
                <c:pt idx="81">
                  <c:v>0.13182066661020472</c:v>
                </c:pt>
                <c:pt idx="82">
                  <c:v>0.14875836066047413</c:v>
                </c:pt>
                <c:pt idx="83">
                  <c:v>0.15512102353421636</c:v>
                </c:pt>
                <c:pt idx="84">
                  <c:v>0.12843523601383558</c:v>
                </c:pt>
                <c:pt idx="85">
                  <c:v>0.1536697247706422</c:v>
                </c:pt>
                <c:pt idx="86">
                  <c:v>0.1661023849829644</c:v>
                </c:pt>
                <c:pt idx="87">
                  <c:v>0.12971550878444663</c:v>
                </c:pt>
                <c:pt idx="88">
                  <c:v>0.15702541156950611</c:v>
                </c:pt>
                <c:pt idx="89">
                  <c:v>0.17614789993162447</c:v>
                </c:pt>
                <c:pt idx="90">
                  <c:v>0.13106869881019315</c:v>
                </c:pt>
                <c:pt idx="91">
                  <c:v>0.17333229722495641</c:v>
                </c:pt>
                <c:pt idx="92">
                  <c:v>0.19099378881987578</c:v>
                </c:pt>
                <c:pt idx="93">
                  <c:v>0.16566485852514293</c:v>
                </c:pt>
                <c:pt idx="94">
                  <c:v>0.19875929579602367</c:v>
                </c:pt>
                <c:pt idx="95">
                  <c:v>0.20331754308721414</c:v>
                </c:pt>
                <c:pt idx="96">
                  <c:v>0.16207104440672052</c:v>
                </c:pt>
                <c:pt idx="97">
                  <c:v>0.17962663228355097</c:v>
                </c:pt>
                <c:pt idx="98">
                  <c:v>0.18953194456550163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9-4A18-8534-06E68EC1202B}"/>
            </c:ext>
          </c:extLst>
        </c:ser>
        <c:ser>
          <c:idx val="2"/>
          <c:order val="2"/>
          <c:tx>
            <c:strRef>
              <c:f>Graph6_PartVE!$N$6</c:f>
              <c:strCache>
                <c:ptCount val="1"/>
                <c:pt idx="0">
                  <c:v>Part des vp thermiques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Graph6_PartVE!$A$67:$A$165</c:f>
              <c:strCache>
                <c:ptCount val="99"/>
                <c:pt idx="0">
                  <c:v>2016_01</c:v>
                </c:pt>
                <c:pt idx="1">
                  <c:v>2016_02</c:v>
                </c:pt>
                <c:pt idx="2">
                  <c:v>2016_03</c:v>
                </c:pt>
                <c:pt idx="3">
                  <c:v>2016_04</c:v>
                </c:pt>
                <c:pt idx="4">
                  <c:v>2016_05</c:v>
                </c:pt>
                <c:pt idx="5">
                  <c:v>2016_06</c:v>
                </c:pt>
                <c:pt idx="6">
                  <c:v>2016_07</c:v>
                </c:pt>
                <c:pt idx="7">
                  <c:v>2016_08</c:v>
                </c:pt>
                <c:pt idx="8">
                  <c:v>2016_09</c:v>
                </c:pt>
                <c:pt idx="9">
                  <c:v>2016_10</c:v>
                </c:pt>
                <c:pt idx="10">
                  <c:v>2016_11</c:v>
                </c:pt>
                <c:pt idx="11">
                  <c:v>2016_12</c:v>
                </c:pt>
                <c:pt idx="12">
                  <c:v>2017_01</c:v>
                </c:pt>
                <c:pt idx="13">
                  <c:v>2017_02</c:v>
                </c:pt>
                <c:pt idx="14">
                  <c:v>2017_03</c:v>
                </c:pt>
                <c:pt idx="15">
                  <c:v>2017_04</c:v>
                </c:pt>
                <c:pt idx="16">
                  <c:v>2017_05</c:v>
                </c:pt>
                <c:pt idx="17">
                  <c:v>2017_06</c:v>
                </c:pt>
                <c:pt idx="18">
                  <c:v>2017_07</c:v>
                </c:pt>
                <c:pt idx="19">
                  <c:v>2017_08</c:v>
                </c:pt>
                <c:pt idx="20">
                  <c:v>2017_09</c:v>
                </c:pt>
                <c:pt idx="21">
                  <c:v>2017_10</c:v>
                </c:pt>
                <c:pt idx="22">
                  <c:v>2017_11</c:v>
                </c:pt>
                <c:pt idx="23">
                  <c:v>2017_12</c:v>
                </c:pt>
                <c:pt idx="24">
                  <c:v>2018_01</c:v>
                </c:pt>
                <c:pt idx="25">
                  <c:v>2018_02</c:v>
                </c:pt>
                <c:pt idx="26">
                  <c:v>2018_03</c:v>
                </c:pt>
                <c:pt idx="27">
                  <c:v>2018_04</c:v>
                </c:pt>
                <c:pt idx="28">
                  <c:v>2018_05</c:v>
                </c:pt>
                <c:pt idx="29">
                  <c:v>2018_06</c:v>
                </c:pt>
                <c:pt idx="30">
                  <c:v>2018_07</c:v>
                </c:pt>
                <c:pt idx="31">
                  <c:v>2018_08</c:v>
                </c:pt>
                <c:pt idx="32">
                  <c:v>2018_09</c:v>
                </c:pt>
                <c:pt idx="33">
                  <c:v>2018_10</c:v>
                </c:pt>
                <c:pt idx="34">
                  <c:v>2018_11</c:v>
                </c:pt>
                <c:pt idx="35">
                  <c:v>2018_12</c:v>
                </c:pt>
                <c:pt idx="36">
                  <c:v>2019_01</c:v>
                </c:pt>
                <c:pt idx="37">
                  <c:v>2019_02</c:v>
                </c:pt>
                <c:pt idx="38">
                  <c:v>2019_03</c:v>
                </c:pt>
                <c:pt idx="39">
                  <c:v>2019_04</c:v>
                </c:pt>
                <c:pt idx="40">
                  <c:v>2019_05</c:v>
                </c:pt>
                <c:pt idx="41">
                  <c:v>2019_06</c:v>
                </c:pt>
                <c:pt idx="42">
                  <c:v>2019_07</c:v>
                </c:pt>
                <c:pt idx="43">
                  <c:v>2019_08</c:v>
                </c:pt>
                <c:pt idx="44">
                  <c:v>2019_09</c:v>
                </c:pt>
                <c:pt idx="45">
                  <c:v>2019_10</c:v>
                </c:pt>
                <c:pt idx="46">
                  <c:v>2019_11</c:v>
                </c:pt>
                <c:pt idx="47">
                  <c:v>2019_12</c:v>
                </c:pt>
                <c:pt idx="48">
                  <c:v>2020_01</c:v>
                </c:pt>
                <c:pt idx="49">
                  <c:v>2020_02</c:v>
                </c:pt>
                <c:pt idx="50">
                  <c:v>2020_03</c:v>
                </c:pt>
                <c:pt idx="51">
                  <c:v>2020_04</c:v>
                </c:pt>
                <c:pt idx="52">
                  <c:v>2020_05</c:v>
                </c:pt>
                <c:pt idx="53">
                  <c:v>2020_06</c:v>
                </c:pt>
                <c:pt idx="54">
                  <c:v>2020_07</c:v>
                </c:pt>
                <c:pt idx="55">
                  <c:v>2020_08</c:v>
                </c:pt>
                <c:pt idx="56">
                  <c:v>2020_09</c:v>
                </c:pt>
                <c:pt idx="57">
                  <c:v>2020_10</c:v>
                </c:pt>
                <c:pt idx="58">
                  <c:v>2020_11</c:v>
                </c:pt>
                <c:pt idx="59">
                  <c:v>2020_12</c:v>
                </c:pt>
                <c:pt idx="60">
                  <c:v>2021_01</c:v>
                </c:pt>
                <c:pt idx="61">
                  <c:v>2021_02</c:v>
                </c:pt>
                <c:pt idx="62">
                  <c:v>2021_03</c:v>
                </c:pt>
                <c:pt idx="63">
                  <c:v>2021_04</c:v>
                </c:pt>
                <c:pt idx="64">
                  <c:v>2021_05</c:v>
                </c:pt>
                <c:pt idx="65">
                  <c:v>2021_06</c:v>
                </c:pt>
                <c:pt idx="66">
                  <c:v>2021_07</c:v>
                </c:pt>
                <c:pt idx="67">
                  <c:v>2021_08</c:v>
                </c:pt>
                <c:pt idx="68">
                  <c:v>2021_09</c:v>
                </c:pt>
                <c:pt idx="69">
                  <c:v>2021_10</c:v>
                </c:pt>
                <c:pt idx="70">
                  <c:v>2021_11</c:v>
                </c:pt>
                <c:pt idx="71">
                  <c:v>2021_12</c:v>
                </c:pt>
                <c:pt idx="72">
                  <c:v>2022_01</c:v>
                </c:pt>
                <c:pt idx="73">
                  <c:v>2022_02</c:v>
                </c:pt>
                <c:pt idx="74">
                  <c:v>2022_03</c:v>
                </c:pt>
                <c:pt idx="75">
                  <c:v>2022_04</c:v>
                </c:pt>
                <c:pt idx="76">
                  <c:v>2022_05</c:v>
                </c:pt>
                <c:pt idx="77">
                  <c:v>2022_06</c:v>
                </c:pt>
                <c:pt idx="78">
                  <c:v>2022_07</c:v>
                </c:pt>
                <c:pt idx="79">
                  <c:v>2022_08</c:v>
                </c:pt>
                <c:pt idx="80">
                  <c:v>2022_09</c:v>
                </c:pt>
                <c:pt idx="81">
                  <c:v>2022_10</c:v>
                </c:pt>
                <c:pt idx="82">
                  <c:v>2022_11</c:v>
                </c:pt>
                <c:pt idx="83">
                  <c:v>2022_12</c:v>
                </c:pt>
                <c:pt idx="84">
                  <c:v>2023_01</c:v>
                </c:pt>
                <c:pt idx="85">
                  <c:v>2023_02</c:v>
                </c:pt>
                <c:pt idx="86">
                  <c:v>2023_03</c:v>
                </c:pt>
                <c:pt idx="87">
                  <c:v>2023_04</c:v>
                </c:pt>
                <c:pt idx="88">
                  <c:v>2023_05</c:v>
                </c:pt>
                <c:pt idx="89">
                  <c:v>2023_06</c:v>
                </c:pt>
                <c:pt idx="90">
                  <c:v>2023_07</c:v>
                </c:pt>
                <c:pt idx="91">
                  <c:v>2023_08</c:v>
                </c:pt>
                <c:pt idx="92">
                  <c:v>2023_09</c:v>
                </c:pt>
                <c:pt idx="93">
                  <c:v>2023_10</c:v>
                </c:pt>
                <c:pt idx="94">
                  <c:v>2023_11</c:v>
                </c:pt>
                <c:pt idx="95">
                  <c:v>2023_12</c:v>
                </c:pt>
                <c:pt idx="96">
                  <c:v>2024_01</c:v>
                </c:pt>
                <c:pt idx="97">
                  <c:v>2024_02</c:v>
                </c:pt>
                <c:pt idx="98">
                  <c:v>2024_03</c:v>
                </c:pt>
              </c:strCache>
            </c:strRef>
          </c:cat>
          <c:val>
            <c:numRef>
              <c:f>Graph6_PartVE!$N$67:$N$165</c:f>
              <c:numCache>
                <c:formatCode>0%</c:formatCode>
                <c:ptCount val="99"/>
                <c:pt idx="0">
                  <c:v>0.94580227130216676</c:v>
                </c:pt>
                <c:pt idx="1">
                  <c:v>0.95390744213677503</c:v>
                </c:pt>
                <c:pt idx="2">
                  <c:v>0.96100994870703804</c:v>
                </c:pt>
                <c:pt idx="3">
                  <c:v>0.96612133240358311</c:v>
                </c:pt>
                <c:pt idx="4">
                  <c:v>0.96598474145238766</c:v>
                </c:pt>
                <c:pt idx="5">
                  <c:v>0.96856590267434362</c:v>
                </c:pt>
                <c:pt idx="6">
                  <c:v>0.96209017919652029</c:v>
                </c:pt>
                <c:pt idx="7">
                  <c:v>0.95601576924996257</c:v>
                </c:pt>
                <c:pt idx="8">
                  <c:v>0.96103250566421605</c:v>
                </c:pt>
                <c:pt idx="9">
                  <c:v>0.9573390189777029</c:v>
                </c:pt>
                <c:pt idx="10">
                  <c:v>0.95949931574725122</c:v>
                </c:pt>
                <c:pt idx="11">
                  <c:v>0.95011823715559418</c:v>
                </c:pt>
                <c:pt idx="12">
                  <c:v>0.94290381401002887</c:v>
                </c:pt>
                <c:pt idx="13">
                  <c:v>0.94577393687348255</c:v>
                </c:pt>
                <c:pt idx="14">
                  <c:v>0.95091520616996805</c:v>
                </c:pt>
                <c:pt idx="15">
                  <c:v>0.96351166608512606</c:v>
                </c:pt>
                <c:pt idx="16">
                  <c:v>0.95887142272993131</c:v>
                </c:pt>
                <c:pt idx="17">
                  <c:v>0.95376103682872937</c:v>
                </c:pt>
                <c:pt idx="18">
                  <c:v>0.9463424437299035</c:v>
                </c:pt>
                <c:pt idx="19">
                  <c:v>0.94047705886643806</c:v>
                </c:pt>
                <c:pt idx="20">
                  <c:v>0.94575883932141425</c:v>
                </c:pt>
                <c:pt idx="21">
                  <c:v>0.94562177750589882</c:v>
                </c:pt>
                <c:pt idx="22">
                  <c:v>0.94607507802813284</c:v>
                </c:pt>
                <c:pt idx="23">
                  <c:v>0.94198220814281297</c:v>
                </c:pt>
                <c:pt idx="24">
                  <c:v>0.93846552809987771</c:v>
                </c:pt>
                <c:pt idx="25">
                  <c:v>0.93958322518874837</c:v>
                </c:pt>
                <c:pt idx="26">
                  <c:v>0.94341194077807</c:v>
                </c:pt>
                <c:pt idx="27">
                  <c:v>0.94416018840791149</c:v>
                </c:pt>
                <c:pt idx="28">
                  <c:v>0.94450307601225258</c:v>
                </c:pt>
                <c:pt idx="29">
                  <c:v>0.94375686532658132</c:v>
                </c:pt>
                <c:pt idx="30">
                  <c:v>0.93678686304384629</c:v>
                </c:pt>
                <c:pt idx="31">
                  <c:v>0.94263838978638059</c:v>
                </c:pt>
                <c:pt idx="32">
                  <c:v>0.92763999816245235</c:v>
                </c:pt>
                <c:pt idx="33">
                  <c:v>0.92722191168250423</c:v>
                </c:pt>
                <c:pt idx="34">
                  <c:v>0.91820985910718922</c:v>
                </c:pt>
                <c:pt idx="35">
                  <c:v>0.91788636759329112</c:v>
                </c:pt>
                <c:pt idx="36">
                  <c:v>0.92246951713143444</c:v>
                </c:pt>
                <c:pt idx="37">
                  <c:v>0.93338428512020499</c:v>
                </c:pt>
                <c:pt idx="38">
                  <c:v>0.93484024664893317</c:v>
                </c:pt>
                <c:pt idx="39">
                  <c:v>0.93092937658155051</c:v>
                </c:pt>
                <c:pt idx="40">
                  <c:v>0.93098188653276293</c:v>
                </c:pt>
                <c:pt idx="41">
                  <c:v>0.92828877098982687</c:v>
                </c:pt>
                <c:pt idx="42">
                  <c:v>0.91810663890816557</c:v>
                </c:pt>
                <c:pt idx="43">
                  <c:v>0.91598767288033678</c:v>
                </c:pt>
                <c:pt idx="44">
                  <c:v>0.91672891061768635</c:v>
                </c:pt>
                <c:pt idx="45">
                  <c:v>0.91134947063940175</c:v>
                </c:pt>
                <c:pt idx="46">
                  <c:v>0.91469674494108433</c:v>
                </c:pt>
                <c:pt idx="47">
                  <c:v>0.91209618200145037</c:v>
                </c:pt>
                <c:pt idx="48">
                  <c:v>0.80726165887596479</c:v>
                </c:pt>
                <c:pt idx="49">
                  <c:v>0.83672707982348238</c:v>
                </c:pt>
                <c:pt idx="50">
                  <c:v>0.80664999449503771</c:v>
                </c:pt>
                <c:pt idx="51">
                  <c:v>0.88725073244494845</c:v>
                </c:pt>
                <c:pt idx="52">
                  <c:v>0.82769567819216372</c:v>
                </c:pt>
                <c:pt idx="53">
                  <c:v>0.80923955796177804</c:v>
                </c:pt>
                <c:pt idx="54">
                  <c:v>0.79301850746922264</c:v>
                </c:pt>
                <c:pt idx="55">
                  <c:v>0.76369215366360133</c:v>
                </c:pt>
                <c:pt idx="56">
                  <c:v>0.76743754924224872</c:v>
                </c:pt>
                <c:pt idx="57">
                  <c:v>0.75632055653916441</c:v>
                </c:pt>
                <c:pt idx="58">
                  <c:v>0.72807911986813356</c:v>
                </c:pt>
                <c:pt idx="59">
                  <c:v>0.66798492436367396</c:v>
                </c:pt>
                <c:pt idx="60">
                  <c:v>0.70384760091218312</c:v>
                </c:pt>
                <c:pt idx="61">
                  <c:v>0.68888008568452253</c:v>
                </c:pt>
                <c:pt idx="62">
                  <c:v>0.66109618913384571</c:v>
                </c:pt>
                <c:pt idx="63">
                  <c:v>0.67309700847311082</c:v>
                </c:pt>
                <c:pt idx="64">
                  <c:v>0.63865691932083013</c:v>
                </c:pt>
                <c:pt idx="65">
                  <c:v>0.5984045837346571</c:v>
                </c:pt>
                <c:pt idx="66">
                  <c:v>0.6244468054846779</c:v>
                </c:pt>
                <c:pt idx="67">
                  <c:v>0.56574523720582737</c:v>
                </c:pt>
                <c:pt idx="68">
                  <c:v>0.56468687927007621</c:v>
                </c:pt>
                <c:pt idx="69">
                  <c:v>0.56336765596608118</c:v>
                </c:pt>
                <c:pt idx="70">
                  <c:v>0.5611060564104593</c:v>
                </c:pt>
                <c:pt idx="71">
                  <c:v>0.55274966149138094</c:v>
                </c:pt>
                <c:pt idx="72">
                  <c:v>0.57566434353572404</c:v>
                </c:pt>
                <c:pt idx="73">
                  <c:v>0.57309268653206569</c:v>
                </c:pt>
                <c:pt idx="74">
                  <c:v>0.55944471203013968</c:v>
                </c:pt>
                <c:pt idx="75">
                  <c:v>0.54616860802427813</c:v>
                </c:pt>
                <c:pt idx="76">
                  <c:v>0.5420352618438492</c:v>
                </c:pt>
                <c:pt idx="77">
                  <c:v>0.54887662367466838</c:v>
                </c:pt>
                <c:pt idx="78">
                  <c:v>0.55707021529806344</c:v>
                </c:pt>
                <c:pt idx="79">
                  <c:v>0.55059142382923298</c:v>
                </c:pt>
                <c:pt idx="80">
                  <c:v>0.52965619896218807</c:v>
                </c:pt>
                <c:pt idx="81">
                  <c:v>0.51715031451867477</c:v>
                </c:pt>
                <c:pt idx="82">
                  <c:v>0.51168686708175026</c:v>
                </c:pt>
                <c:pt idx="83">
                  <c:v>0.50162441560658055</c:v>
                </c:pt>
                <c:pt idx="84">
                  <c:v>0.51188243189757532</c:v>
                </c:pt>
                <c:pt idx="85">
                  <c:v>0.49939966750815834</c:v>
                </c:pt>
                <c:pt idx="86">
                  <c:v>0.5063856686737952</c:v>
                </c:pt>
                <c:pt idx="87">
                  <c:v>0.51304289663783109</c:v>
                </c:pt>
                <c:pt idx="88">
                  <c:v>0.48001142398629121</c:v>
                </c:pt>
                <c:pt idx="89">
                  <c:v>0.45245290700405555</c:v>
                </c:pt>
                <c:pt idx="90">
                  <c:v>0.47703201689738484</c:v>
                </c:pt>
                <c:pt idx="91">
                  <c:v>0.4685713792329344</c:v>
                </c:pt>
                <c:pt idx="92">
                  <c:v>0.43193269974307169</c:v>
                </c:pt>
                <c:pt idx="93">
                  <c:v>0.44182607420816788</c:v>
                </c:pt>
                <c:pt idx="94">
                  <c:v>0.41736859412151567</c:v>
                </c:pt>
                <c:pt idx="95">
                  <c:v>0.41794465103202433</c:v>
                </c:pt>
                <c:pt idx="96">
                  <c:v>0.42872554774634702</c:v>
                </c:pt>
                <c:pt idx="97">
                  <c:v>0.41442170525622735</c:v>
                </c:pt>
                <c:pt idx="98">
                  <c:v>0.40759827420901246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9-4A18-8534-06E68EC12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025224"/>
        <c:axId val="568019464"/>
      </c:lineChart>
      <c:catAx>
        <c:axId val="568025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8019464"/>
        <c:crosses val="autoZero"/>
        <c:auto val="1"/>
        <c:lblAlgn val="ctr"/>
        <c:lblOffset val="100"/>
        <c:noMultiLvlLbl val="0"/>
      </c:catAx>
      <c:valAx>
        <c:axId val="5680194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8025224"/>
        <c:crosses val="autoZero"/>
        <c:crossBetween val="between"/>
      </c:valAx>
      <c:spPr>
        <a:noFill/>
        <a:ln>
          <a:solidFill>
            <a:srgbClr val="002060">
              <a:alpha val="96000"/>
            </a:srgb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a) électriques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43061187119052"/>
          <c:y val="0.14976378829813769"/>
          <c:w val="0.77138776257618957"/>
          <c:h val="0.47394406952445295"/>
        </c:manualLayout>
      </c:layout>
      <c:lineChart>
        <c:grouping val="standard"/>
        <c:varyColors val="0"/>
        <c:ser>
          <c:idx val="2"/>
          <c:order val="2"/>
          <c:tx>
            <c:strRef>
              <c:f>Graph7a_VE!$A$8</c:f>
              <c:strCache>
                <c:ptCount val="1"/>
                <c:pt idx="0">
                  <c:v>Norvège (Echelle de gauche)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Graph7a_VE!$B$8:$J$8</c:f>
              <c:numCache>
                <c:formatCode>0.00%</c:formatCode>
                <c:ptCount val="9"/>
                <c:pt idx="0">
                  <c:v>0.1696</c:v>
                </c:pt>
                <c:pt idx="1">
                  <c:v>0.15439999999999998</c:v>
                </c:pt>
                <c:pt idx="2">
                  <c:v>0.20699999999999999</c:v>
                </c:pt>
                <c:pt idx="3">
                  <c:v>0.31170000000000003</c:v>
                </c:pt>
                <c:pt idx="4">
                  <c:v>0.42349999999999999</c:v>
                </c:pt>
                <c:pt idx="5">
                  <c:v>0.54270000000000007</c:v>
                </c:pt>
                <c:pt idx="6">
                  <c:v>0.64450000000000007</c:v>
                </c:pt>
                <c:pt idx="7">
                  <c:v>0.79330000000000001</c:v>
                </c:pt>
                <c:pt idx="8">
                  <c:v>0.82399999999999995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9-4BEB-866F-4256A496A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07304"/>
        <c:axId val="480403344"/>
      </c:lineChart>
      <c:lineChart>
        <c:grouping val="standard"/>
        <c:varyColors val="0"/>
        <c:ser>
          <c:idx val="0"/>
          <c:order val="0"/>
          <c:tx>
            <c:strRef>
              <c:f>Graph7a_VE!$A$6</c:f>
              <c:strCache>
                <c:ptCount val="1"/>
                <c:pt idx="0">
                  <c:v>Allemagne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Graph7a_VE!$B$6:$J$6</c:f>
              <c:numCache>
                <c:formatCode>0.00%</c:formatCode>
                <c:ptCount val="9"/>
                <c:pt idx="0">
                  <c:v>4.1999999999999997E-3</c:v>
                </c:pt>
                <c:pt idx="1">
                  <c:v>3.7000000000000002E-3</c:v>
                </c:pt>
                <c:pt idx="2">
                  <c:v>7.4999999999999997E-3</c:v>
                </c:pt>
                <c:pt idx="3">
                  <c:v>1.06E-2</c:v>
                </c:pt>
                <c:pt idx="4">
                  <c:v>1.7100000000000001E-2</c:v>
                </c:pt>
                <c:pt idx="5">
                  <c:v>6.5599999999999992E-2</c:v>
                </c:pt>
                <c:pt idx="6">
                  <c:v>0.13400000000000001</c:v>
                </c:pt>
                <c:pt idx="7">
                  <c:v>0.17510000000000001</c:v>
                </c:pt>
                <c:pt idx="8">
                  <c:v>0.184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9-4BEB-866F-4256A496A206}"/>
            </c:ext>
          </c:extLst>
        </c:ser>
        <c:ser>
          <c:idx val="1"/>
          <c:order val="1"/>
          <c:tx>
            <c:strRef>
              <c:f>Graph7a_VE!$A$7</c:f>
              <c:strCache>
                <c:ptCount val="1"/>
                <c:pt idx="0">
                  <c:v>Dannemark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Graph7a_VE!$B$7:$J$7</c:f>
              <c:numCache>
                <c:formatCode>0.00%</c:formatCode>
                <c:ptCount val="9"/>
                <c:pt idx="0">
                  <c:v>1.9900000000000001E-2</c:v>
                </c:pt>
                <c:pt idx="1">
                  <c:v>5.5000000000000005E-3</c:v>
                </c:pt>
                <c:pt idx="2">
                  <c:v>3.2000000000000002E-3</c:v>
                </c:pt>
                <c:pt idx="3">
                  <c:v>6.8999999999999999E-3</c:v>
                </c:pt>
                <c:pt idx="4">
                  <c:v>2.4300000000000002E-2</c:v>
                </c:pt>
                <c:pt idx="5">
                  <c:v>7.1599999999999997E-2</c:v>
                </c:pt>
                <c:pt idx="6">
                  <c:v>7.5399999999999995E-2</c:v>
                </c:pt>
                <c:pt idx="7">
                  <c:v>0.20710000000000001</c:v>
                </c:pt>
                <c:pt idx="8">
                  <c:v>0.35499999999999998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9-4BEB-866F-4256A496A206}"/>
            </c:ext>
          </c:extLst>
        </c:ser>
        <c:ser>
          <c:idx val="3"/>
          <c:order val="3"/>
          <c:tx>
            <c:strRef>
              <c:f>Graph7a_VE!$A$9</c:f>
              <c:strCache>
                <c:ptCount val="1"/>
                <c:pt idx="0">
                  <c:v>France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Graph7a_VE!$B$9:$J$9</c:f>
              <c:numCache>
                <c:formatCode>0.00%</c:formatCode>
                <c:ptCount val="9"/>
                <c:pt idx="0">
                  <c:v>9.300000000000001E-3</c:v>
                </c:pt>
                <c:pt idx="1">
                  <c:v>1.1399999999999999E-2</c:v>
                </c:pt>
                <c:pt idx="2">
                  <c:v>1.26E-2</c:v>
                </c:pt>
                <c:pt idx="3">
                  <c:v>1.4800000000000001E-2</c:v>
                </c:pt>
                <c:pt idx="4">
                  <c:v>1.9400000000000001E-2</c:v>
                </c:pt>
                <c:pt idx="5">
                  <c:v>6.7199999999999996E-2</c:v>
                </c:pt>
                <c:pt idx="6">
                  <c:v>9.7699999999999995E-2</c:v>
                </c:pt>
                <c:pt idx="7">
                  <c:v>0.13269999999999998</c:v>
                </c:pt>
                <c:pt idx="8">
                  <c:v>0.16800000000000001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99-4BEB-866F-4256A496A206}"/>
            </c:ext>
          </c:extLst>
        </c:ser>
        <c:ser>
          <c:idx val="4"/>
          <c:order val="4"/>
          <c:tx>
            <c:strRef>
              <c:f>Graph7a_VE!$A$10</c:f>
              <c:strCache>
                <c:ptCount val="1"/>
                <c:pt idx="0">
                  <c:v>Pays-Bas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Graph7a_VE!$B$10:$J$10</c:f>
              <c:numCache>
                <c:formatCode>0.00%</c:formatCode>
                <c:ptCount val="9"/>
                <c:pt idx="0">
                  <c:v>8.3999999999999995E-3</c:v>
                </c:pt>
                <c:pt idx="1">
                  <c:v>1.0500000000000001E-2</c:v>
                </c:pt>
                <c:pt idx="2">
                  <c:v>1.9099999999999999E-2</c:v>
                </c:pt>
                <c:pt idx="3">
                  <c:v>5.3699999999999998E-2</c:v>
                </c:pt>
                <c:pt idx="4">
                  <c:v>0.1386</c:v>
                </c:pt>
                <c:pt idx="5">
                  <c:v>0.20430000000000001</c:v>
                </c:pt>
                <c:pt idx="6">
                  <c:v>0.19889999999999999</c:v>
                </c:pt>
                <c:pt idx="7">
                  <c:v>0.23319999999999999</c:v>
                </c:pt>
                <c:pt idx="8">
                  <c:v>0.2268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99-4BEB-866F-4256A496A206}"/>
            </c:ext>
          </c:extLst>
        </c:ser>
        <c:ser>
          <c:idx val="5"/>
          <c:order val="5"/>
          <c:tx>
            <c:strRef>
              <c:f>Graph7a_VE!$A$11</c:f>
              <c:strCache>
                <c:ptCount val="1"/>
                <c:pt idx="0">
                  <c:v>Espagne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Graph7a_VE!$B$11:$J$11</c:f>
              <c:numCache>
                <c:formatCode>0.00%</c:formatCode>
                <c:ptCount val="9"/>
                <c:pt idx="0">
                  <c:v>1.4000000000000002E-3</c:v>
                </c:pt>
                <c:pt idx="1">
                  <c:v>1.9E-3</c:v>
                </c:pt>
                <c:pt idx="2">
                  <c:v>3.3E-3</c:v>
                </c:pt>
                <c:pt idx="3">
                  <c:v>4.6999999999999993E-3</c:v>
                </c:pt>
                <c:pt idx="4">
                  <c:v>8.3000000000000001E-3</c:v>
                </c:pt>
                <c:pt idx="5">
                  <c:v>2.1400000000000002E-2</c:v>
                </c:pt>
                <c:pt idx="6">
                  <c:v>2.8199999999999999E-2</c:v>
                </c:pt>
                <c:pt idx="7">
                  <c:v>3.8599999999999995E-2</c:v>
                </c:pt>
                <c:pt idx="8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99-4BEB-866F-4256A496A206}"/>
            </c:ext>
          </c:extLst>
        </c:ser>
        <c:ser>
          <c:idx val="6"/>
          <c:order val="6"/>
          <c:tx>
            <c:strRef>
              <c:f>Graph7a_VE!$A$12</c:f>
              <c:strCache>
                <c:ptCount val="1"/>
                <c:pt idx="0">
                  <c:v>Italie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Graph7a_VE!$B$12:$J$12</c:f>
              <c:numCache>
                <c:formatCode>0.00%</c:formatCode>
                <c:ptCount val="9"/>
                <c:pt idx="0">
                  <c:v>1E-3</c:v>
                </c:pt>
                <c:pt idx="1">
                  <c:v>8.0000000000000004E-4</c:v>
                </c:pt>
                <c:pt idx="2">
                  <c:v>1.1000000000000001E-3</c:v>
                </c:pt>
                <c:pt idx="3">
                  <c:v>2.7000000000000001E-3</c:v>
                </c:pt>
                <c:pt idx="4">
                  <c:v>5.6000000000000008E-3</c:v>
                </c:pt>
                <c:pt idx="5">
                  <c:v>2.35E-2</c:v>
                </c:pt>
                <c:pt idx="6">
                  <c:v>4.6199999999999998E-2</c:v>
                </c:pt>
                <c:pt idx="7">
                  <c:v>3.7499999999999999E-2</c:v>
                </c:pt>
                <c:pt idx="8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99-4BEB-866F-4256A496A206}"/>
            </c:ext>
          </c:extLst>
        </c:ser>
        <c:ser>
          <c:idx val="7"/>
          <c:order val="7"/>
          <c:tx>
            <c:strRef>
              <c:f>Graph7a_VE!$A$13</c:f>
              <c:strCache>
                <c:ptCount val="1"/>
                <c:pt idx="0">
                  <c:v>Suède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Graph7a_VE!$B$13:$J$13</c:f>
              <c:numCache>
                <c:formatCode>0.00%</c:formatCode>
                <c:ptCount val="9"/>
                <c:pt idx="0">
                  <c:v>9.0000000000000011E-3</c:v>
                </c:pt>
                <c:pt idx="1">
                  <c:v>8.6E-3</c:v>
                </c:pt>
                <c:pt idx="2">
                  <c:v>1.1599999999999999E-2</c:v>
                </c:pt>
                <c:pt idx="3">
                  <c:v>2.0499999999999997E-2</c:v>
                </c:pt>
                <c:pt idx="4">
                  <c:v>4.3799999999999999E-2</c:v>
                </c:pt>
                <c:pt idx="5">
                  <c:v>9.5500000000000002E-2</c:v>
                </c:pt>
                <c:pt idx="6">
                  <c:v>0.19089999999999999</c:v>
                </c:pt>
                <c:pt idx="7">
                  <c:v>0.32840000000000003</c:v>
                </c:pt>
                <c:pt idx="8">
                  <c:v>0.38800000000000001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99-4BEB-866F-4256A496A206}"/>
            </c:ext>
          </c:extLst>
        </c:ser>
        <c:ser>
          <c:idx val="8"/>
          <c:order val="8"/>
          <c:tx>
            <c:strRef>
              <c:f>Graph7a_VE!$A$14</c:f>
              <c:strCache>
                <c:ptCount val="1"/>
                <c:pt idx="0">
                  <c:v>Royaume-Uni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Graph7a_VE!$B$14:$J$14</c:f>
              <c:numCache>
                <c:formatCode>0.00%</c:formatCode>
                <c:ptCount val="9"/>
                <c:pt idx="0">
                  <c:v>4.3451630774675402E-3</c:v>
                </c:pt>
                <c:pt idx="1">
                  <c:v>4.4021322154824041E-3</c:v>
                </c:pt>
                <c:pt idx="2">
                  <c:v>6.2240786391652104E-3</c:v>
                </c:pt>
                <c:pt idx="3">
                  <c:v>7.2285329132495786E-3</c:v>
                </c:pt>
                <c:pt idx="4">
                  <c:v>1.6429986932855647E-2</c:v>
                </c:pt>
                <c:pt idx="5">
                  <c:v>6.5953880411804805E-2</c:v>
                </c:pt>
                <c:pt idx="6">
                  <c:v>0.1164826451980687</c:v>
                </c:pt>
                <c:pt idx="7">
                  <c:v>0.16568188478392726</c:v>
                </c:pt>
                <c:pt idx="8">
                  <c:v>0.16536104598187965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299-4BEB-866F-4256A496A206}"/>
            </c:ext>
          </c:extLst>
        </c:ser>
        <c:ser>
          <c:idx val="9"/>
          <c:order val="9"/>
          <c:tx>
            <c:strRef>
              <c:f>Graph7a_VE!$A$15</c:f>
              <c:strCache>
                <c:ptCount val="1"/>
                <c:pt idx="0">
                  <c:v>UE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Graph7a_VE!$B$5:$J$5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Graph7a_VE!$B$15:$J$15</c:f>
              <c:numCache>
                <c:formatCode>0.00%</c:formatCode>
                <c:ptCount val="9"/>
                <c:pt idx="0">
                  <c:v>4.5000000000000005E-3</c:v>
                </c:pt>
                <c:pt idx="1">
                  <c:v>4.6999999999999993E-3</c:v>
                </c:pt>
                <c:pt idx="2">
                  <c:v>6.7000000000000002E-3</c:v>
                </c:pt>
                <c:pt idx="3">
                  <c:v>1.04E-2</c:v>
                </c:pt>
                <c:pt idx="4">
                  <c:v>1.8600000000000002E-2</c:v>
                </c:pt>
                <c:pt idx="5">
                  <c:v>5.3800000000000001E-2</c:v>
                </c:pt>
                <c:pt idx="6">
                  <c:v>0.09</c:v>
                </c:pt>
                <c:pt idx="7">
                  <c:v>0.12050000000000001</c:v>
                </c:pt>
                <c:pt idx="8">
                  <c:v>0.14599999999999999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299-4BEB-866F-4256A496A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936"/>
        <c:axId val="530350496"/>
      </c:lineChart>
      <c:catAx>
        <c:axId val="48040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403344"/>
        <c:crosses val="autoZero"/>
        <c:auto val="1"/>
        <c:lblAlgn val="ctr"/>
        <c:lblOffset val="100"/>
        <c:noMultiLvlLbl val="0"/>
      </c:catAx>
      <c:valAx>
        <c:axId val="48040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Part de marché (%)</a:t>
                </a:r>
                <a:r>
                  <a:rPr lang="fr-FR" baseline="0"/>
                  <a:t> </a:t>
                </a:r>
                <a:r>
                  <a:rPr lang="fr-F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pour la Norvège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r>
                  <a:rPr lang="fr-FR" baseline="0"/>
                  <a:t> 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4.4296788482834993E-3"/>
              <c:y val="0.14097741174793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407304"/>
        <c:crosses val="autoZero"/>
        <c:crossBetween val="between"/>
      </c:valAx>
      <c:valAx>
        <c:axId val="5303504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Part de marché (%) </a:t>
                </a:r>
                <a:r>
                  <a:rPr lang="fr-FR" sz="1000" b="0" i="0" u="none" strike="noStrike" baseline="0">
                    <a:effectLst/>
                  </a:rPr>
                  <a:t>tous pays sauf Norvège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94860456396438819"/>
              <c:y val="7.06863993463489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351936"/>
        <c:crosses val="max"/>
        <c:crossBetween val="between"/>
      </c:valAx>
      <c:catAx>
        <c:axId val="53035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035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70210536987598"/>
          <c:y val="0.69840264145026709"/>
          <c:w val="0.73270656618566454"/>
          <c:h val="0.25618803370214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9</xdr:row>
      <xdr:rowOff>180975</xdr:rowOff>
    </xdr:from>
    <xdr:to>
      <xdr:col>5</xdr:col>
      <xdr:colOff>1133475</xdr:colOff>
      <xdr:row>27</xdr:row>
      <xdr:rowOff>142875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0</xdr:rowOff>
    </xdr:from>
    <xdr:to>
      <xdr:col>1</xdr:col>
      <xdr:colOff>504825</xdr:colOff>
      <xdr:row>6</xdr:row>
      <xdr:rowOff>57150</xdr:rowOff>
    </xdr:to>
    <xdr:pic>
      <xdr:nvPicPr>
        <xdr:cNvPr id="2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104900"/>
          <a:ext cx="2571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7</xdr:row>
      <xdr:rowOff>66675</xdr:rowOff>
    </xdr:from>
    <xdr:to>
      <xdr:col>1</xdr:col>
      <xdr:colOff>600075</xdr:colOff>
      <xdr:row>8</xdr:row>
      <xdr:rowOff>57150</xdr:rowOff>
    </xdr:to>
    <xdr:pic>
      <xdr:nvPicPr>
        <xdr:cNvPr id="3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0"/>
        <a:stretch>
          <a:fillRect/>
        </a:stretch>
      </xdr:blipFill>
      <xdr:spPr bwMode="auto">
        <a:xfrm>
          <a:off x="981075" y="1571625"/>
          <a:ext cx="3810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761999</xdr:colOff>
      <xdr:row>7</xdr:row>
      <xdr:rowOff>52386</xdr:rowOff>
    </xdr:from>
    <xdr:to>
      <xdr:col>23</xdr:col>
      <xdr:colOff>619124</xdr:colOff>
      <xdr:row>21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26C2636-2DC6-4FDA-9792-5D6140055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16</xdr:row>
      <xdr:rowOff>80961</xdr:rowOff>
    </xdr:from>
    <xdr:to>
      <xdr:col>8</xdr:col>
      <xdr:colOff>571499</xdr:colOff>
      <xdr:row>33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C0DF871-FA58-4FD3-94D5-F3409FE34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15</xdr:row>
      <xdr:rowOff>123825</xdr:rowOff>
    </xdr:from>
    <xdr:to>
      <xdr:col>9</xdr:col>
      <xdr:colOff>0</xdr:colOff>
      <xdr:row>30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FDE5C69-C289-4D40-8AE4-1A582D5B3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3</xdr:row>
      <xdr:rowOff>66673</xdr:rowOff>
    </xdr:from>
    <xdr:to>
      <xdr:col>12</xdr:col>
      <xdr:colOff>504825</xdr:colOff>
      <xdr:row>22</xdr:row>
      <xdr:rowOff>200024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25260FE-E8AB-4417-9120-26754C474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133349</xdr:rowOff>
    </xdr:from>
    <xdr:to>
      <xdr:col>5</xdr:col>
      <xdr:colOff>727710</xdr:colOff>
      <xdr:row>31</xdr:row>
      <xdr:rowOff>60959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96809EC-4979-4C6A-9FEC-66BB126EB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33336</xdr:colOff>
      <xdr:row>2</xdr:row>
      <xdr:rowOff>28574</xdr:rowOff>
    </xdr:from>
    <xdr:to>
      <xdr:col>16</xdr:col>
      <xdr:colOff>57149</xdr:colOff>
      <xdr:row>22</xdr:row>
      <xdr:rowOff>19049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8</xdr:row>
      <xdr:rowOff>19050</xdr:rowOff>
    </xdr:from>
    <xdr:to>
      <xdr:col>12</xdr:col>
      <xdr:colOff>247650</xdr:colOff>
      <xdr:row>21</xdr:row>
      <xdr:rowOff>161925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8</xdr:row>
      <xdr:rowOff>104775</xdr:rowOff>
    </xdr:from>
    <xdr:to>
      <xdr:col>4</xdr:col>
      <xdr:colOff>704850</xdr:colOff>
      <xdr:row>21</xdr:row>
      <xdr:rowOff>161925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647701</xdr:colOff>
      <xdr:row>23</xdr:row>
      <xdr:rowOff>123825</xdr:rowOff>
    </xdr:from>
    <xdr:to>
      <xdr:col>9</xdr:col>
      <xdr:colOff>85725</xdr:colOff>
      <xdr:row>51</xdr:row>
      <xdr:rowOff>104775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114300</xdr:colOff>
      <xdr:row>42</xdr:row>
      <xdr:rowOff>142875</xdr:rowOff>
    </xdr:from>
    <xdr:to>
      <xdr:col>8</xdr:col>
      <xdr:colOff>552205</xdr:colOff>
      <xdr:row>48</xdr:row>
      <xdr:rowOff>9399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6425" y="8143875"/>
          <a:ext cx="1961905" cy="1009524"/>
        </a:xfrm>
        <a:prstGeom prst="rect">
          <a:avLst/>
        </a:prstGeom>
      </xdr:spPr>
    </xdr:pic>
    <xdr:clientData/>
  </xdr:twoCellAnchor>
  <xdr:twoCellAnchor>
    <xdr:from>
      <xdr:col>5</xdr:col>
      <xdr:colOff>628650</xdr:colOff>
      <xdr:row>40</xdr:row>
      <xdr:rowOff>152400</xdr:rowOff>
    </xdr:from>
    <xdr:to>
      <xdr:col>8</xdr:col>
      <xdr:colOff>428625</xdr:colOff>
      <xdr:row>42</xdr:row>
      <xdr:rowOff>40769</xdr:rowOff>
    </xdr:to>
    <xdr:sp macro="" textlink="">
      <xdr:nvSpPr>
        <xdr:cNvPr id="4" name="ZoneTexte 8"/>
        <xdr:cNvSpPr txBox="1"/>
      </xdr:nvSpPr>
      <xdr:spPr>
        <a:xfrm>
          <a:off x="5438775" y="7772400"/>
          <a:ext cx="2085975" cy="2693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200" b="1" i="1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Entreprises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0.6793</cdr:x>
      <cdr:y>0.09088</cdr:y>
    </cdr:from>
    <cdr:to>
      <cdr:x>0.99854</cdr:x>
      <cdr:y>0.14157</cdr:y>
    </cdr:to>
    <cdr:sp macro="" textlink="">
      <cdr:nvSpPr>
        <cdr:cNvPr id="2" name="ZoneTexte 8"/>
        <cdr:cNvSpPr txBox="1"/>
      </cdr:nvSpPr>
      <cdr:spPr>
        <a:xfrm xmlns:a="http://schemas.openxmlformats.org/drawingml/2006/main">
          <a:off x="4438648" y="483044"/>
          <a:ext cx="2085975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200" b="1" i="1" dirty="0" smtClean="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Ménages</a:t>
          </a:r>
          <a:endParaRPr lang="fr-FR" sz="1200" b="1" i="1" dirty="0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960831</xdr:colOff>
      <xdr:row>10</xdr:row>
      <xdr:rowOff>171450</xdr:rowOff>
    </xdr:from>
    <xdr:to>
      <xdr:col>8</xdr:col>
      <xdr:colOff>19050</xdr:colOff>
      <xdr:row>25</xdr:row>
      <xdr:rowOff>66675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361953</xdr:colOff>
      <xdr:row>14</xdr:row>
      <xdr:rowOff>104775</xdr:rowOff>
    </xdr:from>
    <xdr:to>
      <xdr:col>7</xdr:col>
      <xdr:colOff>28575</xdr:colOff>
      <xdr:row>14</xdr:row>
      <xdr:rowOff>104776</xdr:rowOff>
    </xdr:to>
    <xdr:cxnSp macro="">
      <xdr:nvCxnSpPr>
        <xdr:cNvPr id="7" name="Connecteur droit avec flèche 6"/>
        <xdr:cNvCxnSpPr/>
      </xdr:nvCxnSpPr>
      <xdr:spPr>
        <a:xfrm flipH="1">
          <a:off x="8772528" y="3352800"/>
          <a:ext cx="428622" cy="1"/>
        </a:xfrm>
        <a:prstGeom prst="straightConnector1">
          <a:avLst/>
        </a:prstGeom>
        <a:ln>
          <a:solidFill>
            <a:schemeClr val="accent5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0.47449</cdr:x>
      <cdr:y>0.26263</cdr:y>
    </cdr:from>
    <cdr:to>
      <cdr:x>0.55381</cdr:x>
      <cdr:y>0.2963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734868" y="742949"/>
          <a:ext cx="457200" cy="95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fr-FR" sz="800">
              <a:solidFill>
                <a:schemeClr val="accent1">
                  <a:lumMod val="50000"/>
                </a:schemeClr>
              </a:solidFill>
            </a:rPr>
            <a:t>-</a:t>
          </a:r>
        </a:p>
      </cdr:txBody>
    </cdr:sp>
  </cdr:relSizeAnchor>
  <cdr:relSizeAnchor xmlns:cdr="http://schemas.openxmlformats.org/drawingml/2006/chartDrawing">
    <cdr:from>
      <cdr:x>0.57015</cdr:x>
      <cdr:y>0.04844</cdr:y>
    </cdr:from>
    <cdr:to>
      <cdr:x>0.57015</cdr:x>
      <cdr:y>0.79239</cdr:y>
    </cdr:to>
    <cdr:cxnSp macro="">
      <cdr:nvCxnSpPr>
        <cdr:cNvPr id="6" name="Connecteur droit 5"/>
        <cdr:cNvCxnSpPr/>
      </cdr:nvCxnSpPr>
      <cdr:spPr>
        <a:xfrm xmlns:a="http://schemas.openxmlformats.org/drawingml/2006/main">
          <a:off x="3411159" y="133343"/>
          <a:ext cx="0" cy="204789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0.7663</cdr:x>
      <cdr:y>0.39908</cdr:y>
    </cdr:from>
    <cdr:to>
      <cdr:x>0.86627</cdr:x>
      <cdr:y>0.40138</cdr:y>
    </cdr:to>
    <cdr:cxnSp macro="">
      <cdr:nvCxnSpPr>
        <cdr:cNvPr id="4" name="Connecteur droit avec flèche 3"/>
        <cdr:cNvCxnSpPr/>
      </cdr:nvCxnSpPr>
      <cdr:spPr>
        <a:xfrm xmlns:a="http://schemas.openxmlformats.org/drawingml/2006/main" flipH="1" flipV="1">
          <a:off x="4584702" y="1098551"/>
          <a:ext cx="598092" cy="634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0.71217</cdr:x>
      <cdr:y>0.54441</cdr:y>
    </cdr:from>
    <cdr:to>
      <cdr:x>0.86945</cdr:x>
      <cdr:y>0.54671</cdr:y>
    </cdr:to>
    <cdr:cxnSp macro="">
      <cdr:nvCxnSpPr>
        <cdr:cNvPr id="7" name="Connecteur droit avec flèche 6"/>
        <cdr:cNvCxnSpPr/>
      </cdr:nvCxnSpPr>
      <cdr:spPr>
        <a:xfrm xmlns:a="http://schemas.openxmlformats.org/drawingml/2006/main" flipH="1" flipV="1">
          <a:off x="4260850" y="1498601"/>
          <a:ext cx="940994" cy="634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0.6469</cdr:x>
      <cdr:y>0.69204</cdr:y>
    </cdr:from>
    <cdr:to>
      <cdr:x>0.87264</cdr:x>
      <cdr:y>0.6932</cdr:y>
    </cdr:to>
    <cdr:cxnSp macro="">
      <cdr:nvCxnSpPr>
        <cdr:cNvPr id="9" name="Connecteur droit avec flèche 8"/>
        <cdr:cNvCxnSpPr/>
      </cdr:nvCxnSpPr>
      <cdr:spPr>
        <a:xfrm xmlns:a="http://schemas.openxmlformats.org/drawingml/2006/main" flipH="1">
          <a:off x="3870325" y="1905000"/>
          <a:ext cx="1350569" cy="317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5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1885950</xdr:colOff>
      <xdr:row>14</xdr:row>
      <xdr:rowOff>66676</xdr:rowOff>
    </xdr:from>
    <xdr:to>
      <xdr:col>6</xdr:col>
      <xdr:colOff>266700</xdr:colOff>
      <xdr:row>22</xdr:row>
      <xdr:rowOff>171450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0.47449</cdr:x>
      <cdr:y>0.26263</cdr:y>
    </cdr:from>
    <cdr:to>
      <cdr:x>0.55381</cdr:x>
      <cdr:y>0.2963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734868" y="742949"/>
          <a:ext cx="457200" cy="95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fr-FR" sz="800">
              <a:solidFill>
                <a:schemeClr val="accent1">
                  <a:lumMod val="50000"/>
                </a:schemeClr>
              </a:solidFill>
            </a:rPr>
            <a:t>-</a:t>
          </a:r>
        </a:p>
      </cdr:txBody>
    </cdr:sp>
  </cdr:relSizeAnchor>
  <cdr:relSizeAnchor xmlns:cdr="http://schemas.openxmlformats.org/drawingml/2006/chartDrawing">
    <cdr:from>
      <cdr:x>0.49348</cdr:x>
      <cdr:y>0.05834</cdr:y>
    </cdr:from>
    <cdr:to>
      <cdr:x>0.49348</cdr:x>
      <cdr:y>0.80229</cdr:y>
    </cdr:to>
    <cdr:cxnSp macro="">
      <cdr:nvCxnSpPr>
        <cdr:cNvPr id="6" name="Connecteur droit 5"/>
        <cdr:cNvCxnSpPr/>
      </cdr:nvCxnSpPr>
      <cdr:spPr>
        <a:xfrm xmlns:a="http://schemas.openxmlformats.org/drawingml/2006/main">
          <a:off x="2975338" y="95019"/>
          <a:ext cx="0" cy="121172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ontout\AppData\Local\Microsoft\Windows\INetCache\Content.Outlook\YEKI31B8\Compl&#233;ments%20graphiques%20NA_2205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4_Citadines"/>
      <sheetName val="Graph 3_Décomposition"/>
    </sheetNames>
    <sheetDataSet>
      <sheetData sheetId="0"/>
      <sheetData sheetId="1">
        <row r="20">
          <cell r="K20" t="str">
            <v>Ménages</v>
          </cell>
          <cell r="L20" t="str">
            <v>Electrique</v>
          </cell>
          <cell r="M20">
            <v>134296.19699999999</v>
          </cell>
        </row>
        <row r="21">
          <cell r="L21" t="str">
            <v>Hybride rechargeable</v>
          </cell>
          <cell r="M21">
            <v>33023.654999999999</v>
          </cell>
        </row>
        <row r="22">
          <cell r="L22" t="str">
            <v>Hybride non rechargeable</v>
          </cell>
          <cell r="M22">
            <v>171723.00600000002</v>
          </cell>
        </row>
        <row r="23">
          <cell r="L23" t="str">
            <v>Thermique, gaz et inconnu</v>
          </cell>
          <cell r="M23">
            <v>394816.14199999999</v>
          </cell>
        </row>
        <row r="24">
          <cell r="K24" t="str">
            <v>Entreprises</v>
          </cell>
          <cell r="L24" t="str">
            <v>Electrique</v>
          </cell>
          <cell r="M24">
            <v>73067.803000000014</v>
          </cell>
        </row>
        <row r="25">
          <cell r="L25" t="str">
            <v>Hybride rechargeable</v>
          </cell>
          <cell r="M25">
            <v>94412.345000000001</v>
          </cell>
        </row>
        <row r="26">
          <cell r="L26" t="str">
            <v>Hybride non rechargeable</v>
          </cell>
          <cell r="M26">
            <v>170513.99399999998</v>
          </cell>
        </row>
        <row r="27">
          <cell r="L27" t="str">
            <v>Thermique, gaz et inconnu</v>
          </cell>
          <cell r="M27">
            <v>505096.85800000001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alternative-fuels-observatory.ec.europa.eu/transport-mode/road/sweden/vehicles-and-fleet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statistiques.developpement-durable.gouv.fr/motorisations-des-vehicules-legers-neufs-emissions-de-co2-et-bonus-ecologique-fevrier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C1" workbookViewId="0">
      <selection activeCell="F46" sqref="F46"/>
    </sheetView>
  </sheetViews>
  <sheetFormatPr baseColWidth="10" defaultRowHeight="15"/>
  <cols>
    <col min="2" max="2" width="42.140625" bestFit="1" customWidth="1"/>
    <col min="3" max="3" width="23.42578125" customWidth="1"/>
    <col min="4" max="4" width="17.85546875" customWidth="1"/>
    <col min="5" max="5" width="18.85546875" customWidth="1"/>
    <col min="6" max="6" width="21" customWidth="1"/>
    <col min="7" max="7" width="19.85546875" customWidth="1"/>
    <col min="8" max="8" width="19.28515625" customWidth="1"/>
    <col min="9" max="9" width="21.85546875" customWidth="1"/>
    <col min="10" max="10" width="11.5703125" bestFit="1" customWidth="1"/>
  </cols>
  <sheetData>
    <row r="1" spans="1:9" ht="15.75">
      <c r="A1" s="69" t="s">
        <v>64</v>
      </c>
      <c r="B1" s="68" t="s">
        <v>63</v>
      </c>
    </row>
    <row r="3" spans="1:9" ht="46.5" customHeight="1">
      <c r="B3" s="63"/>
      <c r="C3" s="64" t="s">
        <v>52</v>
      </c>
      <c r="D3" s="64" t="s">
        <v>54</v>
      </c>
      <c r="E3" s="64" t="s">
        <v>58</v>
      </c>
      <c r="F3" s="64" t="s">
        <v>59</v>
      </c>
      <c r="G3" s="64" t="s">
        <v>60</v>
      </c>
      <c r="H3" s="64" t="s">
        <v>61</v>
      </c>
      <c r="I3" s="64" t="s">
        <v>62</v>
      </c>
    </row>
    <row r="4" spans="1:9">
      <c r="B4" s="65">
        <v>2018</v>
      </c>
      <c r="C4" s="66">
        <v>14044</v>
      </c>
      <c r="D4" s="66">
        <v>1112377</v>
      </c>
      <c r="E4" s="66">
        <v>16868</v>
      </c>
      <c r="F4" s="66">
        <v>606296.679</v>
      </c>
      <c r="G4" s="67">
        <f>C4/(C4+J34)</f>
        <v>0.44339205657637176</v>
      </c>
      <c r="H4" s="67">
        <f t="shared" ref="H4:H9" si="0">D4/C34</f>
        <v>0.50026376372167236</v>
      </c>
      <c r="I4" s="67">
        <f>C4/G34</f>
        <v>1.2625216091307173E-2</v>
      </c>
    </row>
    <row r="5" spans="1:9">
      <c r="B5" s="65">
        <v>2019</v>
      </c>
      <c r="C5" s="66">
        <v>20913</v>
      </c>
      <c r="D5" s="66">
        <v>1036512</v>
      </c>
      <c r="E5" s="66">
        <v>20166</v>
      </c>
      <c r="F5" s="66">
        <v>787407.85100000002</v>
      </c>
      <c r="G5" s="67">
        <f>C5/(C5+J35)</f>
        <v>0.4802728274848429</v>
      </c>
      <c r="H5" s="67">
        <f t="shared" si="0"/>
        <v>0.45898355250485218</v>
      </c>
      <c r="I5" s="67">
        <f>C5/G35</f>
        <v>2.0176322126516624E-2</v>
      </c>
    </row>
    <row r="6" spans="1:9">
      <c r="B6" s="65">
        <v>2020</v>
      </c>
      <c r="C6" s="66">
        <v>61577</v>
      </c>
      <c r="D6" s="66">
        <v>818176</v>
      </c>
      <c r="E6" s="66">
        <v>69077</v>
      </c>
      <c r="F6" s="66">
        <v>494129.39400000003</v>
      </c>
      <c r="G6" s="67">
        <f>C6/(C6+J36)</f>
        <v>0.54783807829181497</v>
      </c>
      <c r="H6" s="67">
        <f t="shared" si="0"/>
        <v>0.48311869290771348</v>
      </c>
      <c r="I6" s="67">
        <f>C6/G36</f>
        <v>7.5261312969336677E-2</v>
      </c>
    </row>
    <row r="7" spans="1:9">
      <c r="B7" s="65">
        <v>2021</v>
      </c>
      <c r="C7" s="66">
        <v>98429</v>
      </c>
      <c r="D7" s="66">
        <v>760995</v>
      </c>
      <c r="E7" s="66">
        <v>140760</v>
      </c>
      <c r="F7" s="66">
        <v>471905.00199999998</v>
      </c>
      <c r="G7" s="67">
        <f>C7/(C7+J37)</f>
        <v>0.59482701314397946</v>
      </c>
      <c r="H7" s="67">
        <f t="shared" si="0"/>
        <v>0.44537141352217363</v>
      </c>
      <c r="I7" s="67">
        <f>C7/G37</f>
        <v>0.12934250553551599</v>
      </c>
    </row>
    <row r="8" spans="1:9">
      <c r="B8" s="65">
        <v>2022</v>
      </c>
      <c r="C8" s="66">
        <v>134289</v>
      </c>
      <c r="D8" s="66">
        <v>733859</v>
      </c>
      <c r="E8" s="66">
        <v>168333</v>
      </c>
      <c r="F8" s="66">
        <v>510776.174</v>
      </c>
      <c r="G8" s="67">
        <f>C8/(C8+J38)</f>
        <v>0.64820365784786482</v>
      </c>
      <c r="H8" s="67">
        <f t="shared" si="0"/>
        <v>0.46536605472589493</v>
      </c>
      <c r="I8" s="67">
        <f>C8/G38</f>
        <v>0.18299019293897056</v>
      </c>
    </row>
    <row r="9" spans="1:9">
      <c r="B9" s="65">
        <v>2023</v>
      </c>
      <c r="C9" s="66"/>
      <c r="D9" s="66">
        <v>863201</v>
      </c>
      <c r="E9" s="66">
        <v>201582</v>
      </c>
      <c r="F9" s="66">
        <v>684685.79499999993</v>
      </c>
      <c r="G9" s="67"/>
      <c r="H9" s="67">
        <f t="shared" si="0"/>
        <v>0.47497889779931834</v>
      </c>
      <c r="I9" s="67"/>
    </row>
    <row r="14" spans="1:9">
      <c r="B14" s="3"/>
    </row>
    <row r="29" spans="2:6">
      <c r="B29" s="147" t="s">
        <v>114</v>
      </c>
      <c r="C29" s="147"/>
      <c r="D29" s="147"/>
      <c r="E29" s="147"/>
      <c r="F29" s="147"/>
    </row>
    <row r="31" spans="2:6">
      <c r="B31" s="3"/>
    </row>
    <row r="33" spans="2:11">
      <c r="C33" t="s">
        <v>51</v>
      </c>
      <c r="D33" t="s">
        <v>50</v>
      </c>
      <c r="E33" t="s">
        <v>52</v>
      </c>
      <c r="F33" t="s">
        <v>53</v>
      </c>
      <c r="G33" t="s">
        <v>54</v>
      </c>
      <c r="H33" t="s">
        <v>55</v>
      </c>
      <c r="I33" t="s">
        <v>56</v>
      </c>
      <c r="J33" t="s">
        <v>57</v>
      </c>
    </row>
    <row r="34" spans="2:11">
      <c r="B34">
        <v>2018</v>
      </c>
      <c r="C34" s="59">
        <v>2223581</v>
      </c>
      <c r="D34" s="59">
        <v>31723</v>
      </c>
      <c r="E34" s="59">
        <v>14044</v>
      </c>
      <c r="F34" s="59">
        <v>1098333</v>
      </c>
      <c r="G34" s="59">
        <v>1112377</v>
      </c>
      <c r="H34" s="59">
        <v>606296.679</v>
      </c>
      <c r="I34" s="59">
        <v>36165.631000000001</v>
      </c>
      <c r="J34" s="59">
        <v>17630</v>
      </c>
      <c r="K34" s="59"/>
    </row>
    <row r="35" spans="2:11">
      <c r="B35">
        <v>2019</v>
      </c>
      <c r="C35" s="59">
        <v>2258277</v>
      </c>
      <c r="D35" s="59">
        <v>43627</v>
      </c>
      <c r="E35" s="59">
        <v>20913</v>
      </c>
      <c r="F35" s="59">
        <v>1015599</v>
      </c>
      <c r="G35" s="59">
        <v>1036512</v>
      </c>
      <c r="H35" s="59">
        <v>787407.85100000002</v>
      </c>
      <c r="I35" s="59">
        <v>43154.133000000002</v>
      </c>
      <c r="J35" s="59">
        <v>22631</v>
      </c>
      <c r="K35" s="59"/>
    </row>
    <row r="36" spans="2:11">
      <c r="B36">
        <v>2020</v>
      </c>
      <c r="C36" s="59">
        <v>1693530</v>
      </c>
      <c r="D36" s="59">
        <v>112710</v>
      </c>
      <c r="E36" s="59">
        <v>61577</v>
      </c>
      <c r="F36" s="59">
        <v>756599</v>
      </c>
      <c r="G36" s="59">
        <v>818176</v>
      </c>
      <c r="H36" s="59">
        <v>494129.39400000003</v>
      </c>
      <c r="I36" s="59">
        <v>163098.641</v>
      </c>
      <c r="J36" s="59">
        <v>50823</v>
      </c>
      <c r="K36" s="59"/>
    </row>
    <row r="37" spans="2:11">
      <c r="B37">
        <v>2021</v>
      </c>
      <c r="C37" s="59">
        <v>1708675</v>
      </c>
      <c r="D37" s="59">
        <v>165627</v>
      </c>
      <c r="E37" s="59">
        <v>98429</v>
      </c>
      <c r="F37" s="59">
        <v>662566</v>
      </c>
      <c r="G37" s="59">
        <v>760995</v>
      </c>
      <c r="H37" s="59">
        <v>471905.00199999998</v>
      </c>
      <c r="I37" s="59">
        <v>288538.55000000005</v>
      </c>
      <c r="J37" s="59">
        <v>67046</v>
      </c>
      <c r="K37" s="59"/>
    </row>
    <row r="38" spans="2:11">
      <c r="B38">
        <v>2022</v>
      </c>
      <c r="C38" s="59">
        <v>1576950</v>
      </c>
      <c r="D38" s="59">
        <v>207364</v>
      </c>
      <c r="E38" s="59">
        <v>134289</v>
      </c>
      <c r="F38" s="59">
        <v>599570</v>
      </c>
      <c r="G38" s="59">
        <v>733859</v>
      </c>
      <c r="H38" s="59">
        <v>510776.174</v>
      </c>
      <c r="I38" s="59">
        <v>325544.19199999998</v>
      </c>
      <c r="J38" s="59">
        <v>72882</v>
      </c>
      <c r="K38" s="59"/>
    </row>
    <row r="39" spans="2:11">
      <c r="B39">
        <v>2023</v>
      </c>
      <c r="C39" s="59">
        <v>1817346</v>
      </c>
      <c r="D39" s="59">
        <v>303895</v>
      </c>
      <c r="E39" s="59"/>
      <c r="F39" s="59"/>
      <c r="G39" s="59">
        <v>863201</v>
      </c>
      <c r="H39" s="59">
        <v>684685.79499999993</v>
      </c>
      <c r="I39" s="59">
        <v>301017.23800000001</v>
      </c>
      <c r="J39" s="59"/>
      <c r="K39" s="59"/>
    </row>
    <row r="42" spans="2:11">
      <c r="C42" t="s">
        <v>336</v>
      </c>
      <c r="G42" t="s">
        <v>53</v>
      </c>
      <c r="H42" t="s">
        <v>55</v>
      </c>
      <c r="I42" t="s">
        <v>56</v>
      </c>
      <c r="J42" t="s">
        <v>57</v>
      </c>
    </row>
    <row r="43" spans="2:11">
      <c r="B43" t="s">
        <v>51</v>
      </c>
      <c r="C43" s="59">
        <v>1576950</v>
      </c>
      <c r="E43" t="s">
        <v>331</v>
      </c>
      <c r="F43" s="59">
        <v>510776.174</v>
      </c>
      <c r="G43" s="59">
        <v>599570</v>
      </c>
      <c r="H43" s="59">
        <v>510776.174</v>
      </c>
      <c r="I43" s="59">
        <v>325544.19199999998</v>
      </c>
      <c r="J43" s="59">
        <v>72882</v>
      </c>
    </row>
    <row r="44" spans="2:11">
      <c r="B44" t="s">
        <v>54</v>
      </c>
      <c r="C44" s="59">
        <v>733859</v>
      </c>
      <c r="E44" t="s">
        <v>335</v>
      </c>
      <c r="F44" s="59">
        <v>168333</v>
      </c>
    </row>
    <row r="45" spans="2:11">
      <c r="B45" t="s">
        <v>50</v>
      </c>
      <c r="C45" s="59">
        <v>207364</v>
      </c>
    </row>
    <row r="46" spans="2:11">
      <c r="B46" t="s">
        <v>52</v>
      </c>
      <c r="C46" s="59">
        <v>134289</v>
      </c>
      <c r="J46" s="60"/>
    </row>
    <row r="47" spans="2:11">
      <c r="B47" t="s">
        <v>53</v>
      </c>
      <c r="C47" s="59">
        <v>599570</v>
      </c>
    </row>
    <row r="48" spans="2:11">
      <c r="B48" t="s">
        <v>332</v>
      </c>
      <c r="C48" s="60">
        <f>C43-C44</f>
        <v>843091</v>
      </c>
    </row>
    <row r="49" spans="2:3">
      <c r="B49" t="s">
        <v>334</v>
      </c>
      <c r="C49" s="60">
        <v>73075</v>
      </c>
    </row>
    <row r="50" spans="2:3">
      <c r="B50" t="s">
        <v>333</v>
      </c>
      <c r="C50" s="60">
        <f>C48-C49</f>
        <v>770016</v>
      </c>
    </row>
    <row r="53" spans="2:3">
      <c r="C53" t="s">
        <v>337</v>
      </c>
    </row>
    <row r="54" spans="2:3">
      <c r="B54" t="s">
        <v>54</v>
      </c>
      <c r="C54" s="59">
        <v>733859</v>
      </c>
    </row>
    <row r="55" spans="2:3">
      <c r="B55" t="s">
        <v>52</v>
      </c>
      <c r="C55" s="59">
        <v>134289</v>
      </c>
    </row>
    <row r="56" spans="2:3">
      <c r="B56" t="s">
        <v>338</v>
      </c>
      <c r="C56" s="59">
        <v>127436</v>
      </c>
    </row>
    <row r="57" spans="2:3">
      <c r="B57" t="s">
        <v>339</v>
      </c>
      <c r="C57" s="59">
        <v>599570</v>
      </c>
    </row>
    <row r="65" spans="11:12">
      <c r="L65" s="23"/>
    </row>
    <row r="66" spans="11:12">
      <c r="K66" s="42"/>
      <c r="L66" s="61"/>
    </row>
    <row r="67" spans="11:12">
      <c r="L67" s="62"/>
    </row>
    <row r="68" spans="11:12">
      <c r="L68" s="44"/>
    </row>
    <row r="69" spans="11:12">
      <c r="L69" s="42"/>
    </row>
  </sheetData>
  <mergeCells count="1">
    <mergeCell ref="B29:F2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sqref="A1:K1"/>
    </sheetView>
  </sheetViews>
  <sheetFormatPr baseColWidth="10" defaultRowHeight="15"/>
  <sheetData>
    <row r="1" spans="1:12" ht="16.5">
      <c r="A1" s="154" t="s">
        <v>362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>
      <c r="A2" s="120" t="s">
        <v>291</v>
      </c>
    </row>
    <row r="5" spans="1:12">
      <c r="B5">
        <v>2015</v>
      </c>
      <c r="C5">
        <f t="shared" ref="C5:I5" si="0">B5+1</f>
        <v>2016</v>
      </c>
      <c r="D5">
        <f t="shared" si="0"/>
        <v>2017</v>
      </c>
      <c r="E5">
        <f t="shared" si="0"/>
        <v>2018</v>
      </c>
      <c r="F5">
        <f t="shared" si="0"/>
        <v>2019</v>
      </c>
      <c r="G5">
        <f t="shared" si="0"/>
        <v>2020</v>
      </c>
      <c r="H5">
        <f t="shared" si="0"/>
        <v>2021</v>
      </c>
      <c r="I5">
        <f t="shared" si="0"/>
        <v>2022</v>
      </c>
      <c r="J5">
        <v>2023</v>
      </c>
    </row>
    <row r="6" spans="1:12">
      <c r="A6" t="s">
        <v>292</v>
      </c>
      <c r="B6" s="121">
        <v>4.1999999999999997E-3</v>
      </c>
      <c r="C6" s="121">
        <v>3.7000000000000002E-3</v>
      </c>
      <c r="D6" s="121">
        <v>7.4999999999999997E-3</v>
      </c>
      <c r="E6" s="121">
        <v>1.06E-2</v>
      </c>
      <c r="F6" s="121">
        <v>1.7100000000000001E-2</v>
      </c>
      <c r="G6" s="121">
        <v>6.5599999999999992E-2</v>
      </c>
      <c r="H6" s="121">
        <v>0.13400000000000001</v>
      </c>
      <c r="I6" s="121">
        <v>0.17510000000000001</v>
      </c>
      <c r="J6" s="121">
        <v>0.184</v>
      </c>
      <c r="K6" s="122"/>
      <c r="L6" s="122"/>
    </row>
    <row r="7" spans="1:12">
      <c r="A7" t="s">
        <v>293</v>
      </c>
      <c r="B7" s="121">
        <v>1.9900000000000001E-2</v>
      </c>
      <c r="C7" s="121">
        <v>5.5000000000000005E-3</v>
      </c>
      <c r="D7" s="121">
        <v>3.2000000000000002E-3</v>
      </c>
      <c r="E7" s="121">
        <v>6.8999999999999999E-3</v>
      </c>
      <c r="F7" s="121">
        <v>2.4300000000000002E-2</v>
      </c>
      <c r="G7" s="121">
        <v>7.1599999999999997E-2</v>
      </c>
      <c r="H7" s="121">
        <v>7.5399999999999995E-2</v>
      </c>
      <c r="I7" s="121">
        <v>0.20710000000000001</v>
      </c>
      <c r="J7" s="121">
        <v>0.35499999999999998</v>
      </c>
      <c r="K7" s="122"/>
      <c r="L7" s="122"/>
    </row>
    <row r="8" spans="1:12">
      <c r="A8" t="s">
        <v>294</v>
      </c>
      <c r="B8" s="121">
        <v>0.1696</v>
      </c>
      <c r="C8" s="121">
        <v>0.15439999999999998</v>
      </c>
      <c r="D8" s="121">
        <v>0.20699999999999999</v>
      </c>
      <c r="E8" s="121">
        <v>0.31170000000000003</v>
      </c>
      <c r="F8" s="121">
        <v>0.42349999999999999</v>
      </c>
      <c r="G8" s="121">
        <v>0.54270000000000007</v>
      </c>
      <c r="H8" s="121">
        <v>0.64450000000000007</v>
      </c>
      <c r="I8" s="121">
        <v>0.79330000000000001</v>
      </c>
      <c r="J8" s="121">
        <v>0.82399999999999995</v>
      </c>
      <c r="K8" s="122"/>
      <c r="L8" s="122"/>
    </row>
    <row r="9" spans="1:12">
      <c r="A9" t="s">
        <v>295</v>
      </c>
      <c r="B9" s="121">
        <v>9.300000000000001E-3</v>
      </c>
      <c r="C9" s="121">
        <v>1.1399999999999999E-2</v>
      </c>
      <c r="D9" s="121">
        <v>1.26E-2</v>
      </c>
      <c r="E9" s="121">
        <v>1.4800000000000001E-2</v>
      </c>
      <c r="F9" s="121">
        <v>1.9400000000000001E-2</v>
      </c>
      <c r="G9" s="121">
        <v>6.7199999999999996E-2</v>
      </c>
      <c r="H9" s="121">
        <v>9.7699999999999995E-2</v>
      </c>
      <c r="I9" s="121">
        <v>0.13269999999999998</v>
      </c>
      <c r="J9" s="121">
        <v>0.16800000000000001</v>
      </c>
      <c r="K9" s="122"/>
      <c r="L9" s="122"/>
    </row>
    <row r="10" spans="1:12">
      <c r="A10" t="s">
        <v>296</v>
      </c>
      <c r="B10" s="121">
        <v>8.3999999999999995E-3</v>
      </c>
      <c r="C10" s="121">
        <v>1.0500000000000001E-2</v>
      </c>
      <c r="D10" s="121">
        <v>1.9099999999999999E-2</v>
      </c>
      <c r="E10" s="121">
        <v>5.3699999999999998E-2</v>
      </c>
      <c r="F10" s="121">
        <v>0.1386</v>
      </c>
      <c r="G10" s="121">
        <v>0.20430000000000001</v>
      </c>
      <c r="H10" s="121">
        <v>0.19889999999999999</v>
      </c>
      <c r="I10" s="121">
        <v>0.23319999999999999</v>
      </c>
      <c r="J10" s="121">
        <v>0.2268</v>
      </c>
      <c r="K10" s="122"/>
      <c r="L10" s="122"/>
    </row>
    <row r="11" spans="1:12">
      <c r="A11" t="s">
        <v>297</v>
      </c>
      <c r="B11" s="121">
        <v>1.4000000000000002E-3</v>
      </c>
      <c r="C11" s="121">
        <v>1.9E-3</v>
      </c>
      <c r="D11" s="121">
        <v>3.3E-3</v>
      </c>
      <c r="E11" s="121">
        <v>4.6999999999999993E-3</v>
      </c>
      <c r="F11" s="121">
        <v>8.3000000000000001E-3</v>
      </c>
      <c r="G11" s="121">
        <v>2.1400000000000002E-2</v>
      </c>
      <c r="H11" s="121">
        <v>2.8199999999999999E-2</v>
      </c>
      <c r="I11" s="121">
        <v>3.8599999999999995E-2</v>
      </c>
      <c r="J11" s="121">
        <v>5.3999999999999999E-2</v>
      </c>
      <c r="K11" s="122"/>
      <c r="L11" s="122"/>
    </row>
    <row r="12" spans="1:12">
      <c r="A12" t="s">
        <v>298</v>
      </c>
      <c r="B12" s="121">
        <v>1E-3</v>
      </c>
      <c r="C12" s="121">
        <v>8.0000000000000004E-4</v>
      </c>
      <c r="D12" s="121">
        <v>1.1000000000000001E-3</v>
      </c>
      <c r="E12" s="121">
        <v>2.7000000000000001E-3</v>
      </c>
      <c r="F12" s="121">
        <v>5.6000000000000008E-3</v>
      </c>
      <c r="G12" s="121">
        <v>2.35E-2</v>
      </c>
      <c r="H12" s="121">
        <v>4.6199999999999998E-2</v>
      </c>
      <c r="I12" s="121">
        <v>3.7499999999999999E-2</v>
      </c>
      <c r="J12" s="121">
        <v>4.2000000000000003E-2</v>
      </c>
      <c r="K12" s="122"/>
      <c r="L12" s="122"/>
    </row>
    <row r="13" spans="1:12">
      <c r="A13" s="123" t="s">
        <v>299</v>
      </c>
      <c r="B13" s="121">
        <v>9.0000000000000011E-3</v>
      </c>
      <c r="C13" s="121">
        <v>8.6E-3</v>
      </c>
      <c r="D13" s="121">
        <v>1.1599999999999999E-2</v>
      </c>
      <c r="E13" s="121">
        <v>2.0499999999999997E-2</v>
      </c>
      <c r="F13" s="121">
        <v>4.3799999999999999E-2</v>
      </c>
      <c r="G13" s="121">
        <v>9.5500000000000002E-2</v>
      </c>
      <c r="H13" s="121">
        <v>0.19089999999999999</v>
      </c>
      <c r="I13" s="121">
        <v>0.32840000000000003</v>
      </c>
      <c r="J13" s="121">
        <v>0.38800000000000001</v>
      </c>
      <c r="K13" s="122"/>
      <c r="L13" s="122"/>
    </row>
    <row r="14" spans="1:12">
      <c r="A14" t="s">
        <v>300</v>
      </c>
      <c r="B14" s="124">
        <v>4.3451630774675402E-3</v>
      </c>
      <c r="C14" s="125">
        <v>4.4021322154824041E-3</v>
      </c>
      <c r="D14" s="125">
        <v>6.2240786391652104E-3</v>
      </c>
      <c r="E14" s="125">
        <v>7.2285329132495786E-3</v>
      </c>
      <c r="F14" s="125">
        <v>1.6429986932855647E-2</v>
      </c>
      <c r="G14" s="125">
        <v>6.5953880411804805E-2</v>
      </c>
      <c r="H14" s="125">
        <v>0.1164826451980687</v>
      </c>
      <c r="I14" s="125">
        <v>0.16568188478392726</v>
      </c>
      <c r="J14" s="125">
        <v>0.16536104598187965</v>
      </c>
      <c r="K14" s="122"/>
      <c r="L14" s="122"/>
    </row>
    <row r="15" spans="1:12">
      <c r="A15" t="s">
        <v>301</v>
      </c>
      <c r="B15" s="121">
        <v>4.5000000000000005E-3</v>
      </c>
      <c r="C15" s="121">
        <v>4.6999999999999993E-3</v>
      </c>
      <c r="D15" s="121">
        <v>6.7000000000000002E-3</v>
      </c>
      <c r="E15" s="121">
        <v>1.04E-2</v>
      </c>
      <c r="F15" s="121">
        <v>1.8600000000000002E-2</v>
      </c>
      <c r="G15" s="121">
        <v>5.3800000000000001E-2</v>
      </c>
      <c r="H15" s="121">
        <v>0.09</v>
      </c>
      <c r="I15" s="121">
        <v>0.12050000000000001</v>
      </c>
      <c r="J15" s="121">
        <v>0.14599999999999999</v>
      </c>
    </row>
    <row r="16" spans="1:12">
      <c r="B16" s="126"/>
      <c r="C16" s="126"/>
      <c r="D16" s="126"/>
      <c r="E16" s="126"/>
      <c r="F16" s="126"/>
      <c r="G16" s="126"/>
      <c r="H16" s="126"/>
      <c r="I16" s="126"/>
    </row>
    <row r="17" spans="2:10">
      <c r="B17" s="126"/>
      <c r="C17" s="126"/>
      <c r="J17" s="126"/>
    </row>
    <row r="18" spans="2:10">
      <c r="B18" s="126"/>
      <c r="C18" s="126"/>
      <c r="D18" s="126"/>
      <c r="E18" s="126"/>
      <c r="F18" s="126"/>
      <c r="G18" s="126"/>
      <c r="H18" s="126"/>
      <c r="I18" s="126"/>
      <c r="J18" s="126"/>
    </row>
    <row r="19" spans="2:10">
      <c r="B19" s="126"/>
      <c r="C19" s="126"/>
      <c r="D19" s="126"/>
      <c r="E19" s="126"/>
      <c r="F19" s="126"/>
      <c r="G19" s="126"/>
      <c r="H19" s="126"/>
      <c r="I19" s="126"/>
      <c r="J19" s="126"/>
    </row>
    <row r="20" spans="2:10">
      <c r="B20" s="126"/>
      <c r="C20" s="126"/>
      <c r="D20" s="126"/>
      <c r="E20" s="126"/>
      <c r="F20" s="126"/>
      <c r="G20" s="126"/>
      <c r="H20" s="126"/>
      <c r="I20" s="126"/>
      <c r="J20" s="126"/>
    </row>
    <row r="21" spans="2:10">
      <c r="B21" s="126"/>
      <c r="C21" s="126"/>
      <c r="D21" s="126"/>
      <c r="E21" s="126"/>
      <c r="F21" s="126"/>
      <c r="G21" s="126"/>
      <c r="H21" s="126"/>
      <c r="I21" s="126"/>
      <c r="J21" s="126"/>
    </row>
    <row r="22" spans="2:10">
      <c r="B22" s="126"/>
      <c r="C22" s="126"/>
      <c r="D22" s="126"/>
      <c r="E22" s="126"/>
      <c r="F22" s="126"/>
      <c r="G22" s="126"/>
      <c r="H22" s="126"/>
      <c r="I22" s="126"/>
      <c r="J22" s="126"/>
    </row>
    <row r="23" spans="2:10">
      <c r="B23" s="126"/>
      <c r="C23" s="126"/>
      <c r="D23" s="126"/>
      <c r="E23" s="126"/>
      <c r="F23" s="126"/>
      <c r="G23" s="126"/>
      <c r="H23" s="126"/>
      <c r="I23" s="126"/>
      <c r="J23" s="126"/>
    </row>
    <row r="24" spans="2:10">
      <c r="B24" s="126"/>
      <c r="C24" s="126"/>
      <c r="D24" s="126"/>
      <c r="E24" s="126"/>
      <c r="F24" s="126"/>
      <c r="G24" s="126"/>
      <c r="H24" s="126"/>
      <c r="I24" s="126"/>
      <c r="J24" s="126"/>
    </row>
    <row r="25" spans="2:10">
      <c r="B25" s="126"/>
      <c r="C25" s="126"/>
      <c r="D25" s="126"/>
      <c r="E25" s="126"/>
      <c r="F25" s="126"/>
      <c r="G25" s="126"/>
      <c r="H25" s="126"/>
      <c r="I25" s="126"/>
      <c r="J25" s="126"/>
    </row>
    <row r="26" spans="2:10">
      <c r="B26" s="126"/>
      <c r="C26" s="126"/>
      <c r="D26" s="126"/>
      <c r="E26" s="126"/>
      <c r="F26" s="126"/>
      <c r="G26" s="126"/>
      <c r="H26" s="126"/>
      <c r="I26" s="126"/>
    </row>
    <row r="27" spans="2:10">
      <c r="B27" s="126"/>
    </row>
    <row r="28" spans="2:10">
      <c r="B28" s="126"/>
    </row>
    <row r="29" spans="2:10">
      <c r="B29" s="126"/>
    </row>
  </sheetData>
  <mergeCells count="1">
    <mergeCell ref="A1:K1"/>
  </mergeCells>
  <hyperlinks>
    <hyperlink ref="A13" r:id="rId1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14" sqref="M14"/>
    </sheetView>
  </sheetViews>
  <sheetFormatPr baseColWidth="10" defaultRowHeight="15"/>
  <sheetData>
    <row r="1" spans="1:11" ht="16.5">
      <c r="A1" s="154" t="s">
        <v>302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>
      <c r="A2" s="120" t="s">
        <v>291</v>
      </c>
    </row>
    <row r="3" spans="1:11">
      <c r="B3">
        <v>2015</v>
      </c>
      <c r="C3">
        <f>B3+1</f>
        <v>2016</v>
      </c>
      <c r="D3">
        <f t="shared" ref="D3:H3" si="0">C3+1</f>
        <v>2017</v>
      </c>
      <c r="E3">
        <f t="shared" si="0"/>
        <v>2018</v>
      </c>
      <c r="F3">
        <f t="shared" si="0"/>
        <v>2019</v>
      </c>
      <c r="G3">
        <f t="shared" si="0"/>
        <v>2020</v>
      </c>
      <c r="H3">
        <f t="shared" si="0"/>
        <v>2021</v>
      </c>
      <c r="I3">
        <f>H3+1</f>
        <v>2022</v>
      </c>
      <c r="J3">
        <v>2023</v>
      </c>
    </row>
    <row r="4" spans="1:11">
      <c r="A4" t="s">
        <v>292</v>
      </c>
      <c r="B4" s="121">
        <v>3.0999999999999999E-3</v>
      </c>
      <c r="C4" s="121">
        <v>3.5999999999999999E-3</v>
      </c>
      <c r="D4" s="121">
        <v>8.0000000000000002E-3</v>
      </c>
      <c r="E4" s="121">
        <v>8.6E-3</v>
      </c>
      <c r="F4" s="121">
        <v>1.23E-2</v>
      </c>
      <c r="G4" s="121">
        <v>6.8400000000000002E-2</v>
      </c>
      <c r="H4" s="121">
        <v>0.12300000000000001</v>
      </c>
      <c r="I4" s="121">
        <v>0.1356</v>
      </c>
      <c r="J4" s="121">
        <v>6.2E-2</v>
      </c>
    </row>
    <row r="5" spans="1:11">
      <c r="A5" t="s">
        <v>303</v>
      </c>
      <c r="B5" s="121">
        <v>5.9999999999999995E-4</v>
      </c>
      <c r="C5" s="121">
        <v>7.000000000000001E-4</v>
      </c>
      <c r="D5" s="121">
        <v>1.1000000000000001E-3</v>
      </c>
      <c r="E5" s="121">
        <v>1.46E-2</v>
      </c>
      <c r="F5" s="121">
        <v>1.6899999999999998E-2</v>
      </c>
      <c r="G5" s="121">
        <v>9.2499999999999999E-2</v>
      </c>
      <c r="H5" s="121">
        <v>0.12279999999999999</v>
      </c>
      <c r="I5" s="121">
        <v>0.17809999999999998</v>
      </c>
      <c r="J5" s="121">
        <v>3.6000000000000004E-2</v>
      </c>
    </row>
    <row r="6" spans="1:11">
      <c r="A6" t="s">
        <v>304</v>
      </c>
      <c r="B6" s="121">
        <v>5.21E-2</v>
      </c>
      <c r="C6" s="121">
        <v>0.1336</v>
      </c>
      <c r="D6" s="121">
        <v>0.1837</v>
      </c>
      <c r="E6" s="121">
        <v>0.1794</v>
      </c>
      <c r="F6" s="121">
        <v>0.1343</v>
      </c>
      <c r="G6" s="121">
        <v>0.20379999999999998</v>
      </c>
      <c r="H6" s="121">
        <v>0.2165</v>
      </c>
      <c r="I6" s="121">
        <v>9.2499999999999999E-2</v>
      </c>
      <c r="J6" s="121">
        <v>0.08</v>
      </c>
    </row>
    <row r="7" spans="1:11">
      <c r="A7" t="s">
        <v>295</v>
      </c>
      <c r="B7" s="121">
        <v>2.5999999999999999E-3</v>
      </c>
      <c r="C7" s="121">
        <v>3.2000000000000002E-3</v>
      </c>
      <c r="D7" s="121">
        <v>5.0000000000000001E-3</v>
      </c>
      <c r="E7" s="121">
        <v>6.1999999999999998E-3</v>
      </c>
      <c r="F7" s="121">
        <v>8.3999999999999995E-3</v>
      </c>
      <c r="G7" s="121">
        <v>4.5199999999999997E-2</v>
      </c>
      <c r="H7" s="121">
        <v>8.5299999999999987E-2</v>
      </c>
      <c r="I7" s="121">
        <v>8.2500000000000004E-2</v>
      </c>
      <c r="J7" s="121">
        <v>9.1999999999999998E-2</v>
      </c>
    </row>
    <row r="8" spans="1:11">
      <c r="A8" t="s">
        <v>305</v>
      </c>
      <c r="B8" s="121">
        <v>8.7100000000000011E-2</v>
      </c>
      <c r="C8" s="121">
        <v>4.9000000000000002E-2</v>
      </c>
      <c r="D8" s="121">
        <v>2.8000000000000004E-3</v>
      </c>
      <c r="E8" s="121">
        <v>6.3E-3</v>
      </c>
      <c r="F8" s="121">
        <v>1.11E-2</v>
      </c>
      <c r="G8" s="121">
        <v>4.4500000000000005E-2</v>
      </c>
      <c r="H8" s="121">
        <v>9.5899999999999999E-2</v>
      </c>
      <c r="I8" s="121">
        <v>0.10970000000000001</v>
      </c>
      <c r="J8" s="121">
        <v>0.113</v>
      </c>
    </row>
    <row r="9" spans="1:11">
      <c r="A9" t="s">
        <v>297</v>
      </c>
      <c r="B9" s="121">
        <v>7.000000000000001E-4</v>
      </c>
      <c r="C9" s="121">
        <v>1.2999999999999999E-3</v>
      </c>
      <c r="D9" s="121">
        <v>2.7000000000000001E-3</v>
      </c>
      <c r="E9" s="121">
        <v>4.1999999999999997E-3</v>
      </c>
      <c r="F9" s="121">
        <v>5.8999999999999999E-3</v>
      </c>
      <c r="G9" s="121">
        <v>2.7900000000000001E-2</v>
      </c>
      <c r="H9" s="121">
        <v>5.0099999999999999E-2</v>
      </c>
      <c r="I9" s="121">
        <v>5.8899999999999994E-2</v>
      </c>
      <c r="J9" s="121">
        <v>6.5000000000000002E-2</v>
      </c>
    </row>
    <row r="10" spans="1:11">
      <c r="A10" t="s">
        <v>298</v>
      </c>
      <c r="B10" s="121">
        <v>5.0000000000000001E-4</v>
      </c>
      <c r="C10" s="121">
        <v>7.000000000000001E-4</v>
      </c>
      <c r="D10" s="121">
        <v>1.2999999999999999E-3</v>
      </c>
      <c r="E10" s="121">
        <v>2.3999999999999998E-3</v>
      </c>
      <c r="F10" s="121">
        <v>3.4000000000000002E-3</v>
      </c>
      <c r="G10" s="121">
        <v>1.9900000000000001E-2</v>
      </c>
      <c r="H10" s="121">
        <v>4.8300000000000003E-2</v>
      </c>
      <c r="I10" s="121">
        <v>5.2999999999999999E-2</v>
      </c>
      <c r="J10" s="121">
        <v>4.4000000000000004E-2</v>
      </c>
    </row>
    <row r="11" spans="1:11">
      <c r="A11" t="s">
        <v>299</v>
      </c>
      <c r="B11" s="121">
        <v>1.5700000000000002E-2</v>
      </c>
      <c r="C11" s="121">
        <v>2.69E-2</v>
      </c>
      <c r="D11" s="121">
        <v>4.0999999999999995E-2</v>
      </c>
      <c r="E11" s="121">
        <v>6.0400000000000002E-2</v>
      </c>
      <c r="F11" s="121">
        <v>6.8600000000000008E-2</v>
      </c>
      <c r="G11" s="121">
        <v>0.22539999999999999</v>
      </c>
      <c r="H11" s="121">
        <v>0.2586</v>
      </c>
      <c r="I11" s="121">
        <v>0.23079999999999998</v>
      </c>
      <c r="J11" s="121">
        <v>0.21100000000000002</v>
      </c>
    </row>
    <row r="12" spans="1:11">
      <c r="A12" t="s">
        <v>300</v>
      </c>
      <c r="B12" s="124">
        <v>6.489835022021999E-3</v>
      </c>
      <c r="C12" s="125">
        <v>9.7556954024567866E-3</v>
      </c>
      <c r="D12" s="125">
        <v>1.2737063477100248E-2</v>
      </c>
      <c r="E12" s="125">
        <v>1.8162370144312965E-2</v>
      </c>
      <c r="F12" s="125">
        <v>1.5849321114255303E-2</v>
      </c>
      <c r="G12" s="125">
        <v>4.1360118303144448E-2</v>
      </c>
      <c r="H12" s="125">
        <v>7.3017476525044908E-2</v>
      </c>
      <c r="I12" s="125">
        <v>6.3022323168302599E-2</v>
      </c>
      <c r="J12" s="125">
        <v>7.4915372869083063E-2</v>
      </c>
    </row>
    <row r="13" spans="1:11">
      <c r="A13" t="s">
        <v>306</v>
      </c>
      <c r="B13" s="121">
        <v>5.7999999999999996E-3</v>
      </c>
      <c r="C13" s="121">
        <v>5.1000000000000004E-3</v>
      </c>
      <c r="D13" s="121">
        <v>6.4000000000000003E-3</v>
      </c>
      <c r="E13" s="121">
        <v>8.0000000000000002E-3</v>
      </c>
      <c r="F13" s="121">
        <v>1.0500000000000001E-2</v>
      </c>
      <c r="G13" s="121">
        <v>5.1299999999999998E-2</v>
      </c>
      <c r="H13" s="121">
        <v>8.9099999999999999E-2</v>
      </c>
      <c r="I13" s="121">
        <v>9.5100000000000004E-2</v>
      </c>
      <c r="J13" s="121">
        <v>7.400000000000001E-2</v>
      </c>
    </row>
    <row r="14" spans="1:11">
      <c r="B14" s="126"/>
      <c r="C14" s="126"/>
      <c r="D14" s="126"/>
      <c r="E14" s="126"/>
      <c r="F14" s="126"/>
      <c r="G14" s="126"/>
      <c r="H14" s="126"/>
      <c r="I14" s="126"/>
    </row>
    <row r="15" spans="1:11">
      <c r="B15" s="126"/>
      <c r="C15" s="126"/>
      <c r="D15" s="126"/>
      <c r="E15" s="126"/>
      <c r="F15" s="126"/>
      <c r="G15" s="126"/>
      <c r="H15" s="126"/>
      <c r="I15" s="126"/>
    </row>
    <row r="16" spans="1:11">
      <c r="B16" s="126"/>
      <c r="C16" s="126"/>
      <c r="D16" s="126"/>
      <c r="E16" s="126"/>
      <c r="F16" s="126"/>
      <c r="G16" s="126"/>
      <c r="H16" s="126"/>
      <c r="I16" s="126"/>
    </row>
    <row r="17" spans="2:9">
      <c r="B17" s="126"/>
      <c r="C17" s="126"/>
      <c r="D17" s="126"/>
      <c r="E17" s="126"/>
      <c r="F17" s="126"/>
      <c r="G17" s="126"/>
      <c r="H17" s="126"/>
      <c r="I17" s="126"/>
    </row>
    <row r="18" spans="2:9">
      <c r="B18" s="126"/>
      <c r="C18" s="126"/>
      <c r="D18" s="126"/>
      <c r="E18" s="126"/>
      <c r="F18" s="126"/>
      <c r="G18" s="126"/>
      <c r="H18" s="126"/>
      <c r="I18" s="126"/>
    </row>
    <row r="19" spans="2:9">
      <c r="B19" s="126"/>
      <c r="C19" s="126"/>
      <c r="D19" s="126"/>
      <c r="E19" s="126"/>
      <c r="F19" s="126"/>
      <c r="G19" s="126"/>
      <c r="H19" s="126"/>
      <c r="I19" s="126"/>
    </row>
    <row r="20" spans="2:9">
      <c r="B20" s="126"/>
      <c r="C20" s="126"/>
      <c r="D20" s="126"/>
      <c r="E20" s="126"/>
      <c r="F20" s="126"/>
      <c r="G20" s="126"/>
      <c r="H20" s="126"/>
      <c r="I20" s="126"/>
    </row>
    <row r="21" spans="2:9">
      <c r="B21" s="126"/>
      <c r="C21" s="126"/>
      <c r="D21" s="126"/>
      <c r="E21" s="126"/>
      <c r="F21" s="126"/>
      <c r="G21" s="126"/>
      <c r="H21" s="126"/>
      <c r="I21" s="126"/>
    </row>
    <row r="22" spans="2:9">
      <c r="B22" s="126"/>
      <c r="C22" s="126"/>
      <c r="D22" s="126"/>
      <c r="E22" s="126"/>
      <c r="F22" s="126"/>
      <c r="G22" s="126"/>
      <c r="H22" s="126"/>
      <c r="I22" s="126"/>
    </row>
    <row r="23" spans="2:9">
      <c r="B23" s="126"/>
      <c r="C23" s="126"/>
      <c r="D23" s="126"/>
      <c r="E23" s="126"/>
      <c r="F23" s="126"/>
      <c r="G23" s="126"/>
      <c r="H23" s="126"/>
      <c r="I23" s="126"/>
    </row>
    <row r="24" spans="2:9">
      <c r="B24" s="126"/>
    </row>
  </sheetData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baseColWidth="10" defaultRowHeight="15"/>
  <sheetData>
    <row r="1" spans="1:11" ht="16.5">
      <c r="A1" s="154" t="s">
        <v>363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15.75" thickBot="1">
      <c r="A2" s="155" t="s">
        <v>307</v>
      </c>
      <c r="B2" s="156"/>
      <c r="C2" s="156"/>
      <c r="D2" s="156"/>
      <c r="E2" s="156"/>
      <c r="F2" s="156"/>
      <c r="G2" s="156"/>
    </row>
    <row r="3" spans="1:11" ht="39" thickBot="1">
      <c r="B3" s="129" t="s">
        <v>308</v>
      </c>
    </row>
    <row r="4" spans="1:11" ht="15.75" thickBot="1">
      <c r="A4" s="129"/>
      <c r="B4" s="41">
        <v>44805</v>
      </c>
      <c r="C4" s="41">
        <v>45292</v>
      </c>
    </row>
    <row r="5" spans="1:11" ht="15.75" thickBot="1">
      <c r="A5" s="130" t="s">
        <v>309</v>
      </c>
      <c r="B5" s="131">
        <v>6000</v>
      </c>
      <c r="C5">
        <v>0</v>
      </c>
    </row>
    <row r="6" spans="1:11" ht="15.75" thickBot="1">
      <c r="A6" s="130" t="s">
        <v>310</v>
      </c>
      <c r="B6" s="131">
        <v>3000</v>
      </c>
      <c r="C6" s="131">
        <v>3000</v>
      </c>
    </row>
    <row r="7" spans="1:11" ht="15.75" thickBot="1">
      <c r="A7" s="130" t="s">
        <v>311</v>
      </c>
      <c r="B7" s="131">
        <v>9283</v>
      </c>
      <c r="C7">
        <v>0</v>
      </c>
    </row>
    <row r="8" spans="1:11" ht="15.75" thickBot="1">
      <c r="A8" s="130" t="s">
        <v>312</v>
      </c>
      <c r="B8" s="131">
        <v>4500</v>
      </c>
      <c r="C8" s="17">
        <v>2520</v>
      </c>
    </row>
    <row r="9" spans="1:11" ht="15.75" thickBot="1">
      <c r="A9" s="130" t="s">
        <v>313</v>
      </c>
      <c r="B9" s="131">
        <v>5000</v>
      </c>
      <c r="C9" s="17">
        <v>4000</v>
      </c>
    </row>
    <row r="10" spans="1:11" ht="15.75" thickBot="1">
      <c r="A10" s="130" t="s">
        <v>314</v>
      </c>
      <c r="B10" s="131">
        <v>2000</v>
      </c>
      <c r="C10">
        <v>0</v>
      </c>
    </row>
    <row r="11" spans="1:11" ht="15.75" thickBot="1">
      <c r="A11" s="132" t="s">
        <v>315</v>
      </c>
      <c r="B11" s="133">
        <v>6000</v>
      </c>
      <c r="C11" s="17">
        <v>4000</v>
      </c>
    </row>
    <row r="12" spans="1:11" ht="15.75" thickBot="1">
      <c r="A12" s="130" t="s">
        <v>316</v>
      </c>
      <c r="B12" s="131">
        <v>8000</v>
      </c>
      <c r="C12" s="17">
        <v>8000</v>
      </c>
    </row>
    <row r="13" spans="1:11" ht="15.75" thickBot="1">
      <c r="A13" s="130" t="s">
        <v>317</v>
      </c>
      <c r="B13" s="131">
        <v>3000</v>
      </c>
      <c r="C13" s="17">
        <v>6000</v>
      </c>
    </row>
    <row r="14" spans="1:11" ht="15.75" thickBot="1">
      <c r="A14" s="130" t="s">
        <v>318</v>
      </c>
      <c r="B14" s="131">
        <v>4500</v>
      </c>
      <c r="C14" s="131">
        <v>4500</v>
      </c>
    </row>
    <row r="15" spans="1:11" ht="15.75" thickBot="1">
      <c r="A15" s="130" t="s">
        <v>319</v>
      </c>
      <c r="B15" s="131">
        <v>5000</v>
      </c>
      <c r="C15" s="131">
        <v>5000</v>
      </c>
    </row>
    <row r="16" spans="1:11" ht="15.75" thickBot="1">
      <c r="A16" s="130" t="s">
        <v>320</v>
      </c>
      <c r="B16" s="131">
        <v>8000</v>
      </c>
      <c r="C16" s="131">
        <v>8000</v>
      </c>
    </row>
    <row r="17" spans="1:3" ht="15.75" thickBot="1">
      <c r="A17" s="130" t="s">
        <v>321</v>
      </c>
      <c r="B17" s="131">
        <v>11000</v>
      </c>
      <c r="C17" s="131">
        <v>11000</v>
      </c>
    </row>
    <row r="18" spans="1:3" ht="15.75" thickBot="1">
      <c r="A18" s="130" t="s">
        <v>305</v>
      </c>
      <c r="B18" s="131">
        <v>3350</v>
      </c>
      <c r="C18" s="17">
        <v>2950</v>
      </c>
    </row>
    <row r="19" spans="1:3" ht="15.75" thickBot="1">
      <c r="A19" s="130" t="s">
        <v>322</v>
      </c>
      <c r="B19" s="131">
        <v>4125</v>
      </c>
      <c r="C19" s="17">
        <v>4316</v>
      </c>
    </row>
    <row r="20" spans="1:3" ht="15.75" thickBot="1">
      <c r="A20" s="130" t="s">
        <v>323</v>
      </c>
      <c r="B20" s="131">
        <v>4000</v>
      </c>
      <c r="C20" s="131">
        <v>4000</v>
      </c>
    </row>
    <row r="21" spans="1:3" ht="15.75" thickBot="1">
      <c r="A21" s="130" t="s">
        <v>324</v>
      </c>
      <c r="B21" s="131">
        <v>10200</v>
      </c>
      <c r="C21" s="17">
        <v>5128</v>
      </c>
    </row>
    <row r="22" spans="1:3" ht="15.75" thickBot="1">
      <c r="A22" s="129" t="s">
        <v>325</v>
      </c>
      <c r="B22" s="134">
        <v>4500</v>
      </c>
      <c r="C22" s="17">
        <v>6500</v>
      </c>
    </row>
    <row r="23" spans="1:3" ht="15.75" thickBot="1">
      <c r="A23" s="135" t="s">
        <v>299</v>
      </c>
      <c r="B23" s="136">
        <v>6790</v>
      </c>
      <c r="C23" s="17">
        <v>0</v>
      </c>
    </row>
    <row r="24" spans="1:3" ht="15.75" thickTop="1"/>
  </sheetData>
  <mergeCells count="2">
    <mergeCell ref="A1:K1"/>
    <mergeCell ref="A2:G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H15" sqref="H15"/>
    </sheetView>
  </sheetViews>
  <sheetFormatPr baseColWidth="10" defaultRowHeight="15"/>
  <sheetData>
    <row r="1" spans="1:15" ht="17.25" customHeight="1">
      <c r="A1" s="145" t="s">
        <v>364</v>
      </c>
      <c r="B1" s="145"/>
      <c r="C1" s="145"/>
      <c r="D1" s="145"/>
      <c r="E1" s="145"/>
      <c r="F1" s="145"/>
      <c r="G1" s="145"/>
    </row>
    <row r="2" spans="1:15">
      <c r="A2" s="137" t="s">
        <v>326</v>
      </c>
    </row>
    <row r="4" spans="1:15" s="23" customFormat="1">
      <c r="A4"/>
      <c r="B4"/>
      <c r="C4"/>
      <c r="D4"/>
      <c r="E4"/>
      <c r="F4"/>
      <c r="G4"/>
      <c r="H4"/>
      <c r="J4" s="23" t="s">
        <v>327</v>
      </c>
      <c r="K4" t="s">
        <v>328</v>
      </c>
    </row>
    <row r="5" spans="1:15" s="23" customFormat="1">
      <c r="A5"/>
      <c r="B5"/>
      <c r="C5" s="138">
        <v>2015</v>
      </c>
      <c r="D5" s="139">
        <v>2016</v>
      </c>
      <c r="E5" s="138">
        <v>2017</v>
      </c>
      <c r="F5" s="139">
        <v>2018</v>
      </c>
      <c r="G5" s="138">
        <v>2019</v>
      </c>
      <c r="H5" s="139">
        <v>2020</v>
      </c>
      <c r="I5" s="139">
        <v>2021</v>
      </c>
      <c r="J5" s="140">
        <v>2022</v>
      </c>
      <c r="K5" s="138">
        <v>2022</v>
      </c>
      <c r="M5" s="140"/>
      <c r="N5" s="140"/>
      <c r="O5" s="140"/>
    </row>
    <row r="6" spans="1:15">
      <c r="B6" t="s">
        <v>309</v>
      </c>
      <c r="C6" s="141">
        <v>127.08962</v>
      </c>
      <c r="D6" s="142">
        <v>125.67297000000001</v>
      </c>
      <c r="E6" s="141">
        <v>126.5078</v>
      </c>
      <c r="F6" s="142">
        <v>127.08507</v>
      </c>
      <c r="G6" s="141">
        <v>127.86989</v>
      </c>
      <c r="H6" s="142">
        <v>113.94202</v>
      </c>
      <c r="I6">
        <v>103.5</v>
      </c>
      <c r="J6">
        <f t="shared" ref="J6:J14" si="0">(K6-10.641)/1.1291</f>
        <v>84.36719511115048</v>
      </c>
      <c r="K6">
        <v>105.9</v>
      </c>
    </row>
    <row r="7" spans="1:15">
      <c r="B7" t="s">
        <v>293</v>
      </c>
      <c r="C7" s="142">
        <v>105.04079</v>
      </c>
      <c r="D7" s="141">
        <v>106.82642</v>
      </c>
      <c r="E7" s="142">
        <v>107.75577</v>
      </c>
      <c r="F7" s="141">
        <v>108.2406</v>
      </c>
      <c r="G7" s="142">
        <v>109.96368</v>
      </c>
      <c r="H7" s="141">
        <v>98.197952000000001</v>
      </c>
      <c r="I7">
        <v>90.96</v>
      </c>
      <c r="J7">
        <f t="shared" si="0"/>
        <v>67.008236648658212</v>
      </c>
      <c r="K7" s="143">
        <v>86.3</v>
      </c>
    </row>
    <row r="8" spans="1:15">
      <c r="B8" t="s">
        <v>312</v>
      </c>
      <c r="C8" s="141">
        <v>116.03313</v>
      </c>
      <c r="D8" s="142">
        <v>114.6598</v>
      </c>
      <c r="E8" s="141">
        <v>114.44723</v>
      </c>
      <c r="F8" s="142">
        <v>116.27576000000001</v>
      </c>
      <c r="G8" s="141">
        <v>116.84746</v>
      </c>
      <c r="H8" s="142">
        <v>111.3306</v>
      </c>
      <c r="I8">
        <v>108.24</v>
      </c>
      <c r="J8">
        <f t="shared" si="0"/>
        <v>98.183508989460634</v>
      </c>
      <c r="K8">
        <v>121.5</v>
      </c>
    </row>
    <row r="9" spans="1:15">
      <c r="B9" t="s">
        <v>315</v>
      </c>
      <c r="C9" s="142">
        <v>118.7448</v>
      </c>
      <c r="D9" s="141">
        <v>118.35466</v>
      </c>
      <c r="E9" s="142">
        <v>117.80371</v>
      </c>
      <c r="F9" s="141">
        <v>115.98827</v>
      </c>
      <c r="G9" s="142">
        <v>113.02058</v>
      </c>
      <c r="H9" s="141">
        <v>106.23634</v>
      </c>
      <c r="I9">
        <v>104.3</v>
      </c>
      <c r="J9">
        <f t="shared" si="0"/>
        <v>81.887343902222995</v>
      </c>
      <c r="K9" s="143">
        <v>103.1</v>
      </c>
    </row>
    <row r="10" spans="1:15">
      <c r="B10" t="s">
        <v>298</v>
      </c>
      <c r="C10" s="141">
        <v>115.2111</v>
      </c>
      <c r="D10" s="142">
        <v>113.37259</v>
      </c>
      <c r="E10" s="141">
        <v>112.33232</v>
      </c>
      <c r="F10" s="142">
        <v>113.5239</v>
      </c>
      <c r="G10" s="141">
        <v>115.75049</v>
      </c>
      <c r="H10" s="142">
        <v>109.25771</v>
      </c>
      <c r="I10">
        <v>103</v>
      </c>
      <c r="J10">
        <f t="shared" si="0"/>
        <v>96.146488353555924</v>
      </c>
      <c r="K10">
        <v>119.2</v>
      </c>
    </row>
    <row r="11" spans="1:15">
      <c r="B11" t="s">
        <v>305</v>
      </c>
      <c r="C11" s="142">
        <v>99.579277000000005</v>
      </c>
      <c r="D11" s="141">
        <v>105.20779</v>
      </c>
      <c r="E11" s="142">
        <v>108.68689999999999</v>
      </c>
      <c r="F11" s="141">
        <v>104.75515</v>
      </c>
      <c r="G11" s="142">
        <v>97.310310000000001</v>
      </c>
      <c r="H11" s="141">
        <v>86.139854</v>
      </c>
      <c r="I11">
        <v>97.48</v>
      </c>
      <c r="J11">
        <f t="shared" si="0"/>
        <v>67.451067221680972</v>
      </c>
      <c r="K11" s="143">
        <v>86.8</v>
      </c>
    </row>
    <row r="12" spans="1:15">
      <c r="B12" t="s">
        <v>304</v>
      </c>
      <c r="C12" s="141">
        <v>97.437233000000006</v>
      </c>
      <c r="D12" s="142">
        <v>91.309250000000006</v>
      </c>
      <c r="E12" s="141">
        <v>80.698646999999994</v>
      </c>
      <c r="F12" s="142">
        <v>68.914321999999999</v>
      </c>
      <c r="G12" s="141">
        <v>56.375877000000003</v>
      </c>
      <c r="H12" s="142">
        <v>36.930408</v>
      </c>
      <c r="I12">
        <v>30</v>
      </c>
      <c r="J12">
        <f t="shared" si="0"/>
        <v>6.3404481445398995</v>
      </c>
      <c r="K12">
        <v>17.8</v>
      </c>
    </row>
    <row r="13" spans="1:15">
      <c r="B13" t="s">
        <v>329</v>
      </c>
      <c r="C13" s="142">
        <v>126.66759999999999</v>
      </c>
      <c r="D13" s="141">
        <v>123.51428</v>
      </c>
      <c r="E13" s="142">
        <v>121.80974999999999</v>
      </c>
      <c r="F13" s="141">
        <v>119.20095999999999</v>
      </c>
      <c r="G13" s="142">
        <v>117.58205</v>
      </c>
      <c r="H13" s="141">
        <v>92.573859999999996</v>
      </c>
      <c r="I13">
        <v>86</v>
      </c>
      <c r="J13">
        <f t="shared" si="0"/>
        <v>49.560712071561419</v>
      </c>
      <c r="K13" s="143">
        <v>66.599999999999994</v>
      </c>
    </row>
    <row r="14" spans="1:15">
      <c r="I14" t="s">
        <v>306</v>
      </c>
      <c r="J14">
        <f t="shared" si="0"/>
        <v>86.227083517846069</v>
      </c>
      <c r="K14">
        <v>108</v>
      </c>
    </row>
    <row r="16" spans="1:15" ht="15.75">
      <c r="B16" s="144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A15" sqref="A15:B15"/>
    </sheetView>
  </sheetViews>
  <sheetFormatPr baseColWidth="10" defaultRowHeight="15"/>
  <cols>
    <col min="1" max="1" width="11.140625" customWidth="1"/>
    <col min="2" max="2" width="14.85546875" customWidth="1"/>
    <col min="3" max="3" width="17.140625" customWidth="1"/>
    <col min="5" max="5" width="15.42578125" customWidth="1"/>
    <col min="6" max="6" width="15.5703125" customWidth="1"/>
    <col min="7" max="7" width="15.140625" customWidth="1"/>
    <col min="10" max="10" width="15.28515625" customWidth="1"/>
  </cols>
  <sheetData>
    <row r="1" spans="1:11">
      <c r="A1" s="27" t="s">
        <v>103</v>
      </c>
    </row>
    <row r="2" spans="1:11" ht="15.75" thickBot="1"/>
    <row r="3" spans="1:11" ht="16.5" thickTop="1" thickBot="1">
      <c r="A3" s="159"/>
      <c r="B3" s="31" t="s">
        <v>22</v>
      </c>
      <c r="C3" s="31" t="s">
        <v>23</v>
      </c>
      <c r="D3" s="31" t="s">
        <v>24</v>
      </c>
      <c r="E3" s="31" t="s">
        <v>25</v>
      </c>
      <c r="F3" s="31" t="s">
        <v>26</v>
      </c>
      <c r="G3" s="31" t="s">
        <v>27</v>
      </c>
      <c r="K3" s="127"/>
    </row>
    <row r="4" spans="1:11" ht="15.75" thickBot="1">
      <c r="A4" s="160"/>
      <c r="B4" s="161" t="s">
        <v>102</v>
      </c>
      <c r="C4" s="162"/>
      <c r="D4" s="163"/>
      <c r="E4" s="161" t="s">
        <v>15</v>
      </c>
      <c r="F4" s="162"/>
      <c r="G4" s="163"/>
      <c r="K4" s="128"/>
    </row>
    <row r="5" spans="1:11">
      <c r="A5" s="164" t="s">
        <v>16</v>
      </c>
      <c r="B5" s="166" t="s">
        <v>17</v>
      </c>
      <c r="C5" s="166" t="s">
        <v>18</v>
      </c>
      <c r="D5" s="166" t="s">
        <v>19</v>
      </c>
      <c r="E5" s="166" t="s">
        <v>17</v>
      </c>
      <c r="F5" s="166" t="s">
        <v>18</v>
      </c>
      <c r="G5" s="166" t="s">
        <v>20</v>
      </c>
      <c r="K5" s="157"/>
    </row>
    <row r="6" spans="1:11" ht="22.5" customHeight="1" thickBot="1">
      <c r="A6" s="165"/>
      <c r="B6" s="167"/>
      <c r="C6" s="167"/>
      <c r="D6" s="167"/>
      <c r="E6" s="167"/>
      <c r="F6" s="167"/>
      <c r="G6" s="167"/>
      <c r="K6" s="158"/>
    </row>
    <row r="7" spans="1:11" ht="15.75" thickBot="1">
      <c r="A7" s="94">
        <v>2015</v>
      </c>
      <c r="B7" s="29">
        <v>111</v>
      </c>
      <c r="C7" s="29">
        <v>113</v>
      </c>
      <c r="D7" s="29">
        <v>-1.5</v>
      </c>
      <c r="E7" s="29">
        <v>0.9</v>
      </c>
      <c r="F7" s="29">
        <v>0.5</v>
      </c>
      <c r="G7" s="29">
        <v>0.4</v>
      </c>
      <c r="K7" s="28"/>
    </row>
    <row r="8" spans="1:11" ht="15.75" thickBot="1">
      <c r="A8" s="94">
        <v>2016</v>
      </c>
      <c r="B8" s="29">
        <v>110</v>
      </c>
      <c r="C8" s="29">
        <v>112</v>
      </c>
      <c r="D8" s="29">
        <v>-1.5</v>
      </c>
      <c r="E8" s="29">
        <v>1.1000000000000001</v>
      </c>
      <c r="F8" s="29">
        <v>0.6</v>
      </c>
      <c r="G8" s="29">
        <v>0.5</v>
      </c>
      <c r="K8" s="28"/>
    </row>
    <row r="9" spans="1:11" ht="15.75" thickBot="1">
      <c r="A9" s="94">
        <v>2017</v>
      </c>
      <c r="B9" s="29">
        <v>111</v>
      </c>
      <c r="C9" s="29">
        <v>113</v>
      </c>
      <c r="D9" s="29">
        <v>-1.8</v>
      </c>
      <c r="E9" s="29">
        <v>1.2</v>
      </c>
      <c r="F9" s="29">
        <v>0.6</v>
      </c>
      <c r="G9" s="29">
        <v>0.5</v>
      </c>
      <c r="K9" s="28"/>
    </row>
    <row r="10" spans="1:11" ht="15.75" thickBot="1">
      <c r="A10" s="94">
        <v>2018</v>
      </c>
      <c r="B10" s="29">
        <v>112</v>
      </c>
      <c r="C10" s="29">
        <v>114</v>
      </c>
      <c r="D10" s="29">
        <v>-2.2000000000000002</v>
      </c>
      <c r="E10" s="29">
        <v>1.4</v>
      </c>
      <c r="F10" s="29">
        <v>0.8</v>
      </c>
      <c r="G10" s="29">
        <v>0.7</v>
      </c>
      <c r="K10" s="28"/>
    </row>
    <row r="11" spans="1:11" ht="15.75" thickBot="1">
      <c r="A11" s="94">
        <v>2019</v>
      </c>
      <c r="B11" s="29">
        <v>112</v>
      </c>
      <c r="C11" s="29">
        <v>115</v>
      </c>
      <c r="D11" s="29">
        <v>-2.7</v>
      </c>
      <c r="E11" s="29">
        <v>1.9</v>
      </c>
      <c r="F11" s="29">
        <v>1</v>
      </c>
      <c r="G11" s="29">
        <v>0.9</v>
      </c>
      <c r="K11" s="28"/>
    </row>
    <row r="12" spans="1:11" ht="15.75" thickBot="1">
      <c r="A12" s="94">
        <v>2020</v>
      </c>
      <c r="B12" s="29">
        <v>96</v>
      </c>
      <c r="C12" s="29">
        <v>104</v>
      </c>
      <c r="D12" s="29">
        <v>-7.5</v>
      </c>
      <c r="E12" s="29">
        <v>6.7</v>
      </c>
      <c r="F12" s="29">
        <v>3.6</v>
      </c>
      <c r="G12" s="29">
        <v>3.1</v>
      </c>
      <c r="K12" s="28"/>
    </row>
    <row r="13" spans="1:11" ht="15.75" thickBot="1">
      <c r="A13" s="95">
        <v>2021</v>
      </c>
      <c r="B13" s="30">
        <v>88</v>
      </c>
      <c r="C13" s="30">
        <v>98</v>
      </c>
      <c r="D13" s="30">
        <v>-12.1</v>
      </c>
      <c r="E13" s="30">
        <v>9.8000000000000007</v>
      </c>
      <c r="F13" s="30">
        <v>5.8</v>
      </c>
      <c r="G13" s="30">
        <v>3.9</v>
      </c>
      <c r="K13" s="28"/>
    </row>
    <row r="14" spans="1:11" ht="15.75" thickTop="1"/>
    <row r="15" spans="1:11">
      <c r="A15" s="148" t="s">
        <v>330</v>
      </c>
      <c r="B15" s="148"/>
    </row>
  </sheetData>
  <mergeCells count="12">
    <mergeCell ref="A15:B15"/>
    <mergeCell ref="K5:K6"/>
    <mergeCell ref="A3:A4"/>
    <mergeCell ref="B4:D4"/>
    <mergeCell ref="E4:G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1" sqref="H1:J1048576"/>
    </sheetView>
  </sheetViews>
  <sheetFormatPr baseColWidth="10" defaultRowHeight="15"/>
  <sheetData>
    <row r="1" spans="1:7">
      <c r="A1" s="21" t="s">
        <v>28</v>
      </c>
    </row>
    <row r="2" spans="1:7">
      <c r="A2" s="21" t="s">
        <v>29</v>
      </c>
    </row>
    <row r="3" spans="1:7" ht="15.75" thickBot="1"/>
    <row r="4" spans="1:7" ht="16.5" thickTop="1" thickBot="1">
      <c r="A4" s="168"/>
      <c r="B4" s="40" t="s">
        <v>22</v>
      </c>
      <c r="C4" s="40" t="s">
        <v>23</v>
      </c>
      <c r="D4" s="40" t="s">
        <v>24</v>
      </c>
      <c r="E4" s="40" t="s">
        <v>25</v>
      </c>
      <c r="F4" s="40" t="s">
        <v>26</v>
      </c>
      <c r="G4" s="40" t="s">
        <v>27</v>
      </c>
    </row>
    <row r="5" spans="1:7" ht="15.75" thickBot="1">
      <c r="A5" s="169"/>
      <c r="B5" s="170" t="s">
        <v>30</v>
      </c>
      <c r="C5" s="171"/>
      <c r="D5" s="172"/>
      <c r="E5" s="170" t="s">
        <v>31</v>
      </c>
      <c r="F5" s="171"/>
      <c r="G5" s="172"/>
    </row>
    <row r="6" spans="1:7" ht="15.75" thickBot="1">
      <c r="A6" s="32" t="s">
        <v>32</v>
      </c>
      <c r="B6" s="33" t="s">
        <v>17</v>
      </c>
      <c r="C6" s="33" t="s">
        <v>33</v>
      </c>
      <c r="D6" s="33" t="s">
        <v>34</v>
      </c>
      <c r="E6" s="33" t="s">
        <v>17</v>
      </c>
      <c r="F6" s="33" t="s">
        <v>33</v>
      </c>
      <c r="G6" s="33" t="s">
        <v>21</v>
      </c>
    </row>
    <row r="7" spans="1:7" ht="15.75" thickBot="1">
      <c r="A7" s="34">
        <v>2015</v>
      </c>
      <c r="B7" s="35">
        <v>111</v>
      </c>
      <c r="C7" s="35">
        <v>112</v>
      </c>
      <c r="D7" s="35">
        <v>-1</v>
      </c>
      <c r="E7" s="35">
        <v>0.9</v>
      </c>
      <c r="F7" s="35">
        <v>0.9</v>
      </c>
      <c r="G7" s="35">
        <v>0</v>
      </c>
    </row>
    <row r="8" spans="1:7" ht="15.75" thickBot="1">
      <c r="A8" s="34">
        <v>2016</v>
      </c>
      <c r="B8" s="35">
        <v>110</v>
      </c>
      <c r="C8" s="35">
        <v>111</v>
      </c>
      <c r="D8" s="35">
        <v>-1</v>
      </c>
      <c r="E8" s="35">
        <v>1.1000000000000001</v>
      </c>
      <c r="F8" s="35">
        <v>1.1000000000000001</v>
      </c>
      <c r="G8" s="35">
        <v>0</v>
      </c>
    </row>
    <row r="9" spans="1:7" ht="15.75" thickBot="1">
      <c r="A9" s="34">
        <v>2017</v>
      </c>
      <c r="B9" s="35">
        <v>111</v>
      </c>
      <c r="C9" s="35">
        <v>112</v>
      </c>
      <c r="D9" s="35">
        <v>-1.3</v>
      </c>
      <c r="E9" s="35">
        <v>1.2</v>
      </c>
      <c r="F9" s="35">
        <v>1.2</v>
      </c>
      <c r="G9" s="35">
        <v>0</v>
      </c>
    </row>
    <row r="10" spans="1:7" ht="15.75" thickBot="1">
      <c r="A10" s="34">
        <v>2018</v>
      </c>
      <c r="B10" s="35">
        <v>112</v>
      </c>
      <c r="C10" s="35">
        <v>113</v>
      </c>
      <c r="D10" s="35">
        <v>-1.6</v>
      </c>
      <c r="E10" s="35">
        <v>1.4</v>
      </c>
      <c r="F10" s="35">
        <v>1.4</v>
      </c>
      <c r="G10" s="35">
        <v>0</v>
      </c>
    </row>
    <row r="11" spans="1:7" ht="15.75" thickBot="1">
      <c r="A11" s="34">
        <v>2019</v>
      </c>
      <c r="B11" s="35">
        <v>111</v>
      </c>
      <c r="C11" s="35">
        <v>114</v>
      </c>
      <c r="D11" s="35">
        <v>-1.9</v>
      </c>
      <c r="E11" s="35">
        <v>1.9</v>
      </c>
      <c r="F11" s="35">
        <v>1.9</v>
      </c>
      <c r="G11" s="35">
        <v>0.1</v>
      </c>
    </row>
    <row r="12" spans="1:7" ht="15.75" thickBot="1">
      <c r="A12" s="34">
        <v>2020</v>
      </c>
      <c r="B12" s="35">
        <v>96</v>
      </c>
      <c r="C12" s="35">
        <v>101</v>
      </c>
      <c r="D12" s="35">
        <v>-4.3</v>
      </c>
      <c r="E12" s="35">
        <v>6.7</v>
      </c>
      <c r="F12" s="35">
        <v>6.4</v>
      </c>
      <c r="G12" s="35">
        <v>0.3</v>
      </c>
    </row>
    <row r="13" spans="1:7" ht="15.75" thickBot="1">
      <c r="A13" s="37">
        <v>2021</v>
      </c>
      <c r="B13" s="38">
        <v>88</v>
      </c>
      <c r="C13" s="38">
        <v>95</v>
      </c>
      <c r="D13" s="38">
        <v>-7.9</v>
      </c>
      <c r="E13" s="38">
        <v>9.8000000000000007</v>
      </c>
      <c r="F13" s="38">
        <v>9.1</v>
      </c>
      <c r="G13" s="38">
        <v>0.6</v>
      </c>
    </row>
    <row r="14" spans="1:7" ht="15.75" thickTop="1"/>
  </sheetData>
  <mergeCells count="3">
    <mergeCell ref="A4:A5"/>
    <mergeCell ref="B5:D5"/>
    <mergeCell ref="E5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14" sqref="B14:C14"/>
    </sheetView>
  </sheetViews>
  <sheetFormatPr baseColWidth="10" defaultRowHeight="15"/>
  <cols>
    <col min="3" max="3" width="19.85546875" customWidth="1"/>
    <col min="4" max="4" width="24.140625" customWidth="1"/>
    <col min="5" max="5" width="19.28515625" customWidth="1"/>
    <col min="6" max="6" width="17" customWidth="1"/>
  </cols>
  <sheetData>
    <row r="1" spans="1:7">
      <c r="A1" s="21" t="s">
        <v>105</v>
      </c>
    </row>
    <row r="3" spans="1:7" ht="15.75" thickBot="1">
      <c r="C3" s="42"/>
      <c r="D3" s="42"/>
      <c r="E3" s="42"/>
    </row>
    <row r="4" spans="1:7" ht="15.75" thickBot="1">
      <c r="B4" s="58"/>
      <c r="C4" s="97" t="s">
        <v>22</v>
      </c>
      <c r="D4" s="97" t="s">
        <v>23</v>
      </c>
      <c r="E4" s="97" t="s">
        <v>24</v>
      </c>
      <c r="F4" s="97" t="s">
        <v>25</v>
      </c>
      <c r="G4" s="98" t="s">
        <v>26</v>
      </c>
    </row>
    <row r="5" spans="1:7" ht="15.75" thickBot="1">
      <c r="B5" s="32" t="s">
        <v>32</v>
      </c>
      <c r="C5" s="32" t="s">
        <v>17</v>
      </c>
      <c r="D5" s="32" t="s">
        <v>104</v>
      </c>
      <c r="E5" s="32" t="s">
        <v>21</v>
      </c>
      <c r="F5" s="32" t="s">
        <v>33</v>
      </c>
      <c r="G5" s="96" t="s">
        <v>21</v>
      </c>
    </row>
    <row r="6" spans="1:7" ht="15.75" thickBot="1">
      <c r="B6" s="34">
        <v>2015</v>
      </c>
      <c r="C6" s="35">
        <v>36</v>
      </c>
      <c r="D6" s="29">
        <v>35</v>
      </c>
      <c r="E6" s="29">
        <v>0.6</v>
      </c>
      <c r="F6" s="35">
        <v>36</v>
      </c>
      <c r="G6" s="36">
        <v>0.4</v>
      </c>
    </row>
    <row r="7" spans="1:7" ht="15.75" thickBot="1">
      <c r="B7" s="34">
        <v>2016</v>
      </c>
      <c r="C7" s="35">
        <v>35</v>
      </c>
      <c r="D7" s="29">
        <v>34</v>
      </c>
      <c r="E7" s="29">
        <v>0.6</v>
      </c>
      <c r="F7" s="35">
        <v>35</v>
      </c>
      <c r="G7" s="36">
        <v>0.4</v>
      </c>
    </row>
    <row r="8" spans="1:7" ht="15.75" thickBot="1">
      <c r="B8" s="34">
        <v>2017</v>
      </c>
      <c r="C8" s="35">
        <v>29</v>
      </c>
      <c r="D8" s="29">
        <v>29</v>
      </c>
      <c r="E8" s="29">
        <v>0.7</v>
      </c>
      <c r="F8" s="35">
        <v>29</v>
      </c>
      <c r="G8" s="36">
        <v>0.5</v>
      </c>
    </row>
    <row r="9" spans="1:7" ht="15.75" thickBot="1">
      <c r="B9" s="34">
        <v>2018</v>
      </c>
      <c r="C9" s="35">
        <v>31</v>
      </c>
      <c r="D9" s="29">
        <v>30</v>
      </c>
      <c r="E9" s="29">
        <v>0.9</v>
      </c>
      <c r="F9" s="35">
        <v>30</v>
      </c>
      <c r="G9" s="36">
        <v>0.7</v>
      </c>
    </row>
    <row r="10" spans="1:7" ht="15.75" thickBot="1">
      <c r="B10" s="34">
        <v>2019</v>
      </c>
      <c r="C10" s="35">
        <v>25</v>
      </c>
      <c r="D10" s="29">
        <v>24</v>
      </c>
      <c r="E10" s="29">
        <v>0.8</v>
      </c>
      <c r="F10" s="35">
        <v>25</v>
      </c>
      <c r="G10" s="36">
        <v>0.6</v>
      </c>
    </row>
    <row r="11" spans="1:7" ht="15.75" thickBot="1">
      <c r="B11" s="34">
        <v>2020</v>
      </c>
      <c r="C11" s="35">
        <v>18</v>
      </c>
      <c r="D11" s="29">
        <v>17</v>
      </c>
      <c r="E11" s="29">
        <v>1.1000000000000001</v>
      </c>
      <c r="F11" s="35">
        <v>18</v>
      </c>
      <c r="G11" s="36">
        <v>0.5</v>
      </c>
    </row>
    <row r="12" spans="1:7" ht="15.75" thickBot="1">
      <c r="B12" s="37">
        <v>2021</v>
      </c>
      <c r="C12" s="38">
        <v>17</v>
      </c>
      <c r="D12" s="30">
        <v>16</v>
      </c>
      <c r="E12" s="30">
        <v>0.7</v>
      </c>
      <c r="F12" s="38">
        <v>16</v>
      </c>
      <c r="G12" s="39">
        <v>0.5</v>
      </c>
    </row>
    <row r="13" spans="1:7" ht="15.75" thickTop="1">
      <c r="C13" s="99"/>
      <c r="D13" s="99"/>
      <c r="E13" s="99"/>
    </row>
    <row r="14" spans="1:7">
      <c r="B14" s="148" t="s">
        <v>330</v>
      </c>
      <c r="C14" s="148"/>
      <c r="D14" s="99"/>
      <c r="E14" s="99"/>
    </row>
    <row r="15" spans="1:7">
      <c r="C15" s="42"/>
      <c r="D15" s="42"/>
      <c r="E15" s="42"/>
    </row>
  </sheetData>
  <mergeCells count="1">
    <mergeCell ref="B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26" sqref="B26"/>
    </sheetView>
  </sheetViews>
  <sheetFormatPr baseColWidth="10" defaultRowHeight="15"/>
  <cols>
    <col min="2" max="2" width="33.5703125" style="102" bestFit="1" customWidth="1"/>
    <col min="3" max="3" width="34.5703125" style="102" bestFit="1" customWidth="1"/>
    <col min="4" max="4" width="44.42578125" style="102" bestFit="1" customWidth="1"/>
  </cols>
  <sheetData>
    <row r="1" spans="1:8">
      <c r="A1" t="s">
        <v>110</v>
      </c>
      <c r="B1" s="100" t="s">
        <v>106</v>
      </c>
      <c r="C1" s="101" t="s">
        <v>107</v>
      </c>
      <c r="D1" s="101" t="s">
        <v>108</v>
      </c>
      <c r="H1" s="3" t="s">
        <v>109</v>
      </c>
    </row>
    <row r="2" spans="1:8">
      <c r="A2">
        <v>2010</v>
      </c>
      <c r="B2" s="102">
        <v>137.69999999999999</v>
      </c>
    </row>
    <row r="3" spans="1:8">
      <c r="A3">
        <v>2011</v>
      </c>
      <c r="B3" s="102">
        <v>138.69999999999999</v>
      </c>
    </row>
    <row r="4" spans="1:8">
      <c r="A4" s="8">
        <v>2012</v>
      </c>
      <c r="B4" s="102">
        <v>137.19999999999999</v>
      </c>
    </row>
    <row r="5" spans="1:8">
      <c r="A5" s="8">
        <v>2013</v>
      </c>
      <c r="B5" s="102">
        <v>136.80000000000001</v>
      </c>
    </row>
    <row r="6" spans="1:8">
      <c r="A6" s="8">
        <v>2014</v>
      </c>
      <c r="B6" s="102">
        <v>136.5</v>
      </c>
    </row>
    <row r="7" spans="1:8">
      <c r="A7" s="8">
        <v>2015</v>
      </c>
      <c r="B7" s="102">
        <v>137.9</v>
      </c>
    </row>
    <row r="8" spans="1:8">
      <c r="A8" s="8">
        <v>2016</v>
      </c>
      <c r="B8" s="102">
        <v>138.1</v>
      </c>
    </row>
    <row r="9" spans="1:8">
      <c r="A9" s="8">
        <v>2017</v>
      </c>
      <c r="B9" s="102">
        <v>138.30000000000001</v>
      </c>
    </row>
    <row r="10" spans="1:8">
      <c r="A10" s="8">
        <v>2018</v>
      </c>
      <c r="B10" s="102">
        <v>135.30000000000001</v>
      </c>
    </row>
    <row r="11" spans="1:8">
      <c r="A11">
        <v>2019</v>
      </c>
      <c r="B11" s="102">
        <v>134.4</v>
      </c>
      <c r="C11" s="102">
        <v>128</v>
      </c>
      <c r="D11" s="102">
        <v>133</v>
      </c>
    </row>
    <row r="12" spans="1:8">
      <c r="A12">
        <v>2020</v>
      </c>
      <c r="B12" s="102">
        <v>113.5</v>
      </c>
      <c r="C12" s="102">
        <v>128</v>
      </c>
      <c r="D12" s="102">
        <v>132</v>
      </c>
    </row>
    <row r="13" spans="1:8">
      <c r="A13">
        <v>2021</v>
      </c>
      <c r="B13" s="102">
        <v>127.6</v>
      </c>
      <c r="C13" s="102">
        <v>128</v>
      </c>
      <c r="D13" s="102">
        <v>129</v>
      </c>
    </row>
    <row r="14" spans="1:8">
      <c r="A14">
        <v>2022</v>
      </c>
      <c r="B14" s="102">
        <v>130.5</v>
      </c>
      <c r="C14" s="102">
        <v>128</v>
      </c>
      <c r="D14" s="102">
        <v>125</v>
      </c>
    </row>
    <row r="15" spans="1:8">
      <c r="A15">
        <v>2023</v>
      </c>
      <c r="B15" s="102">
        <v>128</v>
      </c>
      <c r="C15" s="102">
        <v>128</v>
      </c>
      <c r="D15" s="102">
        <v>122</v>
      </c>
    </row>
    <row r="16" spans="1:8">
      <c r="A16">
        <v>2024</v>
      </c>
      <c r="C16" s="102">
        <v>119</v>
      </c>
      <c r="D16" s="102">
        <v>119</v>
      </c>
    </row>
    <row r="17" spans="1:10">
      <c r="A17">
        <v>2025</v>
      </c>
      <c r="C17" s="102">
        <v>112</v>
      </c>
      <c r="D17" s="102">
        <v>116</v>
      </c>
    </row>
    <row r="18" spans="1:10">
      <c r="A18">
        <v>2026</v>
      </c>
      <c r="C18" s="102">
        <v>112</v>
      </c>
      <c r="D18" s="102">
        <v>112</v>
      </c>
    </row>
    <row r="19" spans="1:10">
      <c r="A19">
        <v>2027</v>
      </c>
      <c r="C19" s="102">
        <v>112</v>
      </c>
      <c r="D19" s="102">
        <v>109</v>
      </c>
    </row>
    <row r="20" spans="1:10">
      <c r="A20">
        <v>2028</v>
      </c>
      <c r="C20" s="102">
        <v>112</v>
      </c>
      <c r="D20" s="102">
        <v>106</v>
      </c>
    </row>
    <row r="21" spans="1:10">
      <c r="A21">
        <v>2029</v>
      </c>
      <c r="C21" s="102">
        <v>102</v>
      </c>
      <c r="D21" s="102">
        <v>102</v>
      </c>
    </row>
    <row r="22" spans="1:10">
      <c r="A22">
        <v>2030</v>
      </c>
      <c r="C22" s="102">
        <v>94</v>
      </c>
      <c r="D22" s="102">
        <v>99</v>
      </c>
    </row>
    <row r="23" spans="1:10">
      <c r="A23">
        <v>2031</v>
      </c>
      <c r="C23" s="102">
        <v>94</v>
      </c>
      <c r="D23" s="102">
        <v>94</v>
      </c>
    </row>
    <row r="24" spans="1:10">
      <c r="A24">
        <v>2032</v>
      </c>
      <c r="C24" s="102">
        <v>94</v>
      </c>
      <c r="D24" s="102">
        <v>89</v>
      </c>
      <c r="H24" s="148" t="s">
        <v>113</v>
      </c>
      <c r="I24" s="148"/>
      <c r="J24" s="148"/>
    </row>
    <row r="25" spans="1:10">
      <c r="A25">
        <v>2033</v>
      </c>
      <c r="C25" s="102">
        <v>94</v>
      </c>
      <c r="D25" s="102">
        <v>84</v>
      </c>
    </row>
    <row r="26" spans="1:10">
      <c r="B26" s="146">
        <f>(B15/B3)-1</f>
        <v>-7.7144917087238585E-2</v>
      </c>
    </row>
  </sheetData>
  <mergeCells count="1">
    <mergeCell ref="H24:J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9"/>
  <sheetViews>
    <sheetView workbookViewId="0">
      <selection activeCell="A25" sqref="A25:XFD25"/>
    </sheetView>
  </sheetViews>
  <sheetFormatPr baseColWidth="10" defaultRowHeight="15"/>
  <cols>
    <col min="1" max="1" width="24.28515625" customWidth="1"/>
  </cols>
  <sheetData>
    <row r="1" spans="1:11">
      <c r="A1" s="20" t="s">
        <v>37</v>
      </c>
    </row>
    <row r="3" spans="1:11">
      <c r="A3" s="3" t="s">
        <v>36</v>
      </c>
      <c r="B3">
        <v>2015</v>
      </c>
      <c r="C3">
        <v>2016</v>
      </c>
      <c r="D3">
        <v>2017</v>
      </c>
      <c r="E3">
        <v>2018</v>
      </c>
      <c r="F3">
        <v>2019</v>
      </c>
      <c r="G3" s="41">
        <v>43983</v>
      </c>
      <c r="H3" s="41">
        <v>44378</v>
      </c>
      <c r="I3">
        <v>2022</v>
      </c>
      <c r="J3">
        <v>2023</v>
      </c>
      <c r="K3">
        <v>2024</v>
      </c>
    </row>
    <row r="4" spans="1:11">
      <c r="A4" t="s">
        <v>38</v>
      </c>
      <c r="B4" s="2">
        <v>6300</v>
      </c>
      <c r="C4" s="2">
        <v>6300</v>
      </c>
      <c r="D4" s="2">
        <v>6000</v>
      </c>
      <c r="E4" s="2">
        <v>6000</v>
      </c>
      <c r="F4" s="2">
        <v>6000</v>
      </c>
      <c r="G4" s="2">
        <v>7000</v>
      </c>
      <c r="H4" s="2">
        <v>6000</v>
      </c>
      <c r="I4" s="2">
        <v>6000</v>
      </c>
    </row>
    <row r="5" spans="1:11">
      <c r="A5" t="s">
        <v>40</v>
      </c>
      <c r="J5" s="2">
        <v>5000</v>
      </c>
      <c r="K5" s="2">
        <v>4000</v>
      </c>
    </row>
    <row r="6" spans="1:11">
      <c r="A6" t="s">
        <v>39</v>
      </c>
      <c r="B6" s="2"/>
      <c r="C6" s="2"/>
      <c r="D6" s="2"/>
      <c r="E6" s="2"/>
      <c r="F6" s="2"/>
      <c r="G6" s="2"/>
      <c r="H6" s="2"/>
      <c r="I6" s="2"/>
      <c r="J6" s="2">
        <v>7000</v>
      </c>
      <c r="K6" s="2">
        <v>7000</v>
      </c>
    </row>
    <row r="8" spans="1:11">
      <c r="B8" s="3" t="s">
        <v>48</v>
      </c>
      <c r="C8" s="3" t="s">
        <v>36</v>
      </c>
      <c r="H8" s="3" t="s">
        <v>49</v>
      </c>
      <c r="I8" s="3" t="s">
        <v>35</v>
      </c>
    </row>
    <row r="23" spans="1:12">
      <c r="B23" t="s">
        <v>44</v>
      </c>
    </row>
    <row r="24" spans="1:12">
      <c r="A24" s="103" t="s">
        <v>112</v>
      </c>
    </row>
    <row r="25" spans="1:12">
      <c r="A25" s="103"/>
    </row>
    <row r="26" spans="1:12">
      <c r="A26" s="70" t="s">
        <v>65</v>
      </c>
      <c r="B26" s="42">
        <v>2015</v>
      </c>
      <c r="C26" s="42">
        <v>2016</v>
      </c>
      <c r="D26" s="42">
        <v>2017</v>
      </c>
      <c r="E26" s="42">
        <v>2018</v>
      </c>
      <c r="F26" s="42">
        <v>2019</v>
      </c>
      <c r="G26" s="42" t="s">
        <v>41</v>
      </c>
      <c r="H26" s="42" t="s">
        <v>42</v>
      </c>
      <c r="I26" s="42">
        <v>2021</v>
      </c>
      <c r="J26" s="42">
        <v>2022</v>
      </c>
      <c r="K26" s="42">
        <v>2023</v>
      </c>
      <c r="L26" s="42">
        <v>2024</v>
      </c>
    </row>
    <row r="27" spans="1:12">
      <c r="A27" s="42">
        <v>110</v>
      </c>
      <c r="B27" s="54"/>
      <c r="C27" s="54"/>
      <c r="D27" s="54"/>
      <c r="E27" s="54"/>
      <c r="F27" s="54"/>
      <c r="G27" s="54">
        <v>50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</row>
    <row r="28" spans="1:12">
      <c r="A28" s="42">
        <v>111</v>
      </c>
      <c r="B28" s="54"/>
      <c r="C28" s="54"/>
      <c r="D28" s="54"/>
      <c r="E28" s="54"/>
      <c r="F28" s="54"/>
      <c r="G28" s="54">
        <v>75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</row>
    <row r="29" spans="1:12">
      <c r="A29" s="42">
        <v>112</v>
      </c>
      <c r="B29" s="54"/>
      <c r="C29" s="54"/>
      <c r="D29" s="54"/>
      <c r="E29" s="54"/>
      <c r="F29" s="54"/>
      <c r="G29" s="54">
        <v>100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</row>
    <row r="30" spans="1:12">
      <c r="A30" s="42">
        <v>113</v>
      </c>
      <c r="B30" s="54"/>
      <c r="C30" s="54"/>
      <c r="D30" s="54"/>
      <c r="E30" s="54"/>
      <c r="F30" s="54"/>
      <c r="G30" s="54">
        <v>125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</row>
    <row r="31" spans="1:12">
      <c r="A31" s="42">
        <v>114</v>
      </c>
      <c r="B31" s="54"/>
      <c r="C31" s="54"/>
      <c r="D31" s="54"/>
      <c r="E31" s="54"/>
      <c r="F31" s="54"/>
      <c r="G31" s="54">
        <v>150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</row>
    <row r="32" spans="1:12">
      <c r="A32" s="42">
        <v>115</v>
      </c>
      <c r="B32" s="54"/>
      <c r="C32" s="54"/>
      <c r="D32" s="54"/>
      <c r="E32" s="54"/>
      <c r="F32" s="54"/>
      <c r="G32" s="54">
        <v>170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</row>
    <row r="33" spans="1:12">
      <c r="A33" s="42">
        <v>116</v>
      </c>
      <c r="B33" s="54"/>
      <c r="C33" s="54"/>
      <c r="D33" s="54"/>
      <c r="E33" s="54"/>
      <c r="F33" s="54"/>
      <c r="G33" s="54">
        <v>190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</row>
    <row r="34" spans="1:12">
      <c r="A34" s="42">
        <v>117</v>
      </c>
      <c r="B34" s="54"/>
      <c r="C34" s="54"/>
      <c r="D34" s="54"/>
      <c r="E34" s="54"/>
      <c r="F34" s="54">
        <v>50</v>
      </c>
      <c r="G34" s="54">
        <v>210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</row>
    <row r="35" spans="1:12">
      <c r="A35" s="42">
        <v>118</v>
      </c>
      <c r="B35" s="54"/>
      <c r="C35" s="54"/>
      <c r="D35" s="54"/>
      <c r="E35" s="54"/>
      <c r="F35" s="54">
        <v>55</v>
      </c>
      <c r="G35" s="54">
        <v>230</v>
      </c>
      <c r="H35" s="54">
        <v>0</v>
      </c>
      <c r="I35" s="54">
        <v>0</v>
      </c>
      <c r="J35" s="54">
        <v>0</v>
      </c>
      <c r="K35" s="54">
        <v>0</v>
      </c>
      <c r="L35" s="55">
        <v>50</v>
      </c>
    </row>
    <row r="36" spans="1:12">
      <c r="A36" s="42">
        <v>119</v>
      </c>
      <c r="B36" s="54"/>
      <c r="C36" s="54"/>
      <c r="D36" s="54"/>
      <c r="E36" s="54"/>
      <c r="F36" s="54">
        <v>60</v>
      </c>
      <c r="G36" s="54">
        <v>240</v>
      </c>
      <c r="H36" s="54">
        <v>0</v>
      </c>
      <c r="I36" s="54">
        <v>0</v>
      </c>
      <c r="J36" s="54">
        <v>0</v>
      </c>
      <c r="K36" s="54">
        <v>0</v>
      </c>
      <c r="L36" s="55">
        <v>75</v>
      </c>
    </row>
    <row r="37" spans="1:12">
      <c r="A37" s="42">
        <v>120</v>
      </c>
      <c r="B37" s="54"/>
      <c r="C37" s="54"/>
      <c r="D37" s="54"/>
      <c r="E37" s="54">
        <v>50</v>
      </c>
      <c r="F37" s="54">
        <v>65</v>
      </c>
      <c r="G37" s="54">
        <v>260</v>
      </c>
      <c r="H37" s="54">
        <v>0</v>
      </c>
      <c r="I37" s="54">
        <v>0</v>
      </c>
      <c r="J37" s="54">
        <v>0</v>
      </c>
      <c r="K37" s="54">
        <v>0</v>
      </c>
      <c r="L37" s="55">
        <v>100</v>
      </c>
    </row>
    <row r="38" spans="1:12">
      <c r="A38" s="42">
        <v>121</v>
      </c>
      <c r="B38" s="54"/>
      <c r="C38" s="54"/>
      <c r="D38" s="54"/>
      <c r="E38" s="54">
        <v>53</v>
      </c>
      <c r="F38" s="54">
        <v>70</v>
      </c>
      <c r="G38" s="54">
        <v>280</v>
      </c>
      <c r="H38" s="54">
        <v>0</v>
      </c>
      <c r="I38" s="54">
        <v>0</v>
      </c>
      <c r="J38" s="54">
        <v>0</v>
      </c>
      <c r="K38" s="54">
        <v>0</v>
      </c>
      <c r="L38" s="55">
        <v>125</v>
      </c>
    </row>
    <row r="39" spans="1:12">
      <c r="A39" s="42">
        <v>122</v>
      </c>
      <c r="B39" s="54"/>
      <c r="C39" s="54"/>
      <c r="D39" s="54"/>
      <c r="E39" s="54">
        <v>60</v>
      </c>
      <c r="F39" s="54">
        <v>75</v>
      </c>
      <c r="G39" s="54">
        <v>310</v>
      </c>
      <c r="H39" s="54">
        <v>0</v>
      </c>
      <c r="I39" s="54">
        <v>0</v>
      </c>
      <c r="J39" s="54">
        <v>0</v>
      </c>
      <c r="K39" s="54">
        <v>0</v>
      </c>
      <c r="L39" s="55">
        <v>150</v>
      </c>
    </row>
    <row r="40" spans="1:12">
      <c r="A40" s="42">
        <v>123</v>
      </c>
      <c r="B40" s="54"/>
      <c r="C40" s="54"/>
      <c r="D40" s="54"/>
      <c r="E40" s="54">
        <v>73</v>
      </c>
      <c r="F40" s="54">
        <v>90</v>
      </c>
      <c r="G40" s="54">
        <v>330</v>
      </c>
      <c r="H40" s="54">
        <v>0</v>
      </c>
      <c r="I40" s="54">
        <v>0</v>
      </c>
      <c r="J40" s="54">
        <v>0</v>
      </c>
      <c r="K40" s="56">
        <v>50</v>
      </c>
      <c r="L40" s="55">
        <v>170</v>
      </c>
    </row>
    <row r="41" spans="1:12">
      <c r="A41" s="42">
        <v>124</v>
      </c>
      <c r="B41" s="54"/>
      <c r="C41" s="54"/>
      <c r="D41" s="54"/>
      <c r="E41" s="54">
        <v>90</v>
      </c>
      <c r="F41" s="54">
        <v>113</v>
      </c>
      <c r="G41" s="54">
        <v>360</v>
      </c>
      <c r="H41" s="54">
        <v>0</v>
      </c>
      <c r="I41" s="54">
        <v>0</v>
      </c>
      <c r="J41" s="54">
        <v>0</v>
      </c>
      <c r="K41" s="56">
        <v>75</v>
      </c>
      <c r="L41" s="55">
        <v>190</v>
      </c>
    </row>
    <row r="42" spans="1:12">
      <c r="A42" s="42">
        <v>125</v>
      </c>
      <c r="B42" s="54"/>
      <c r="C42" s="54"/>
      <c r="D42" s="54"/>
      <c r="E42" s="54">
        <v>113</v>
      </c>
      <c r="F42" s="54">
        <v>140</v>
      </c>
      <c r="G42" s="54">
        <v>400</v>
      </c>
      <c r="H42" s="54">
        <v>0</v>
      </c>
      <c r="I42" s="54">
        <v>0</v>
      </c>
      <c r="J42" s="54">
        <v>0</v>
      </c>
      <c r="K42" s="56">
        <v>100</v>
      </c>
      <c r="L42" s="55">
        <v>210</v>
      </c>
    </row>
    <row r="43" spans="1:12">
      <c r="A43" s="42">
        <v>126</v>
      </c>
      <c r="B43" s="54"/>
      <c r="C43" s="54"/>
      <c r="D43" s="54"/>
      <c r="E43" s="54">
        <v>140</v>
      </c>
      <c r="F43" s="54">
        <v>173</v>
      </c>
      <c r="G43" s="54">
        <v>450</v>
      </c>
      <c r="H43" s="54">
        <v>0</v>
      </c>
      <c r="I43" s="54">
        <v>0</v>
      </c>
      <c r="J43" s="54">
        <v>0</v>
      </c>
      <c r="K43" s="56">
        <v>125</v>
      </c>
      <c r="L43" s="55">
        <v>230</v>
      </c>
    </row>
    <row r="44" spans="1:12">
      <c r="A44" s="42">
        <v>127</v>
      </c>
      <c r="B44" s="54"/>
      <c r="C44" s="54"/>
      <c r="D44" s="54">
        <v>50</v>
      </c>
      <c r="E44" s="54">
        <v>173</v>
      </c>
      <c r="F44" s="54">
        <v>210</v>
      </c>
      <c r="G44" s="54">
        <v>540</v>
      </c>
      <c r="H44" s="54">
        <v>0</v>
      </c>
      <c r="I44" s="54">
        <v>0</v>
      </c>
      <c r="J44" s="54">
        <v>0</v>
      </c>
      <c r="K44" s="56">
        <v>150</v>
      </c>
      <c r="L44" s="55">
        <v>240</v>
      </c>
    </row>
    <row r="45" spans="1:12">
      <c r="A45" s="42">
        <v>128</v>
      </c>
      <c r="B45" s="54"/>
      <c r="C45" s="54"/>
      <c r="D45" s="54">
        <v>53</v>
      </c>
      <c r="E45" s="54">
        <v>210</v>
      </c>
      <c r="F45" s="54">
        <v>253</v>
      </c>
      <c r="G45" s="54">
        <v>650</v>
      </c>
      <c r="H45" s="54">
        <v>0</v>
      </c>
      <c r="I45" s="54">
        <v>0</v>
      </c>
      <c r="J45" s="56">
        <v>50</v>
      </c>
      <c r="K45" s="56">
        <v>170</v>
      </c>
      <c r="L45" s="55">
        <v>260</v>
      </c>
    </row>
    <row r="46" spans="1:12">
      <c r="A46" s="42">
        <v>129</v>
      </c>
      <c r="B46" s="54"/>
      <c r="C46" s="54"/>
      <c r="D46" s="54">
        <v>60</v>
      </c>
      <c r="E46" s="54">
        <v>253</v>
      </c>
      <c r="F46" s="54">
        <v>300</v>
      </c>
      <c r="G46" s="54">
        <v>740</v>
      </c>
      <c r="H46" s="54">
        <v>0</v>
      </c>
      <c r="I46" s="54">
        <v>0</v>
      </c>
      <c r="J46" s="56">
        <v>75</v>
      </c>
      <c r="K46" s="56">
        <v>190</v>
      </c>
      <c r="L46" s="55">
        <v>280</v>
      </c>
    </row>
    <row r="47" spans="1:12">
      <c r="A47" s="42">
        <v>130</v>
      </c>
      <c r="B47" s="54"/>
      <c r="C47" s="54"/>
      <c r="D47" s="54">
        <v>73</v>
      </c>
      <c r="E47" s="54">
        <v>300</v>
      </c>
      <c r="F47" s="54">
        <v>353</v>
      </c>
      <c r="G47" s="54">
        <v>818</v>
      </c>
      <c r="H47" s="54">
        <v>0</v>
      </c>
      <c r="I47" s="54">
        <v>0</v>
      </c>
      <c r="J47" s="56">
        <v>100</v>
      </c>
      <c r="K47" s="56">
        <v>210</v>
      </c>
      <c r="L47" s="55">
        <v>310</v>
      </c>
    </row>
    <row r="48" spans="1:12">
      <c r="A48" s="42">
        <v>131</v>
      </c>
      <c r="B48" s="54">
        <v>150</v>
      </c>
      <c r="C48" s="54">
        <f>B48</f>
        <v>150</v>
      </c>
      <c r="D48" s="54">
        <v>90</v>
      </c>
      <c r="E48" s="54">
        <v>353</v>
      </c>
      <c r="F48" s="54">
        <v>410</v>
      </c>
      <c r="G48" s="54">
        <v>898</v>
      </c>
      <c r="H48" s="54">
        <v>0</v>
      </c>
      <c r="I48" s="54">
        <v>0</v>
      </c>
      <c r="J48" s="56">
        <v>125</v>
      </c>
      <c r="K48" s="56">
        <v>230</v>
      </c>
      <c r="L48" s="55">
        <v>330</v>
      </c>
    </row>
    <row r="49" spans="1:12">
      <c r="A49" s="42">
        <v>132</v>
      </c>
      <c r="B49" s="54">
        <v>150</v>
      </c>
      <c r="C49" s="54">
        <f t="shared" ref="C49:C112" si="0">B49</f>
        <v>150</v>
      </c>
      <c r="D49" s="54">
        <v>113</v>
      </c>
      <c r="E49" s="54">
        <v>410</v>
      </c>
      <c r="F49" s="54">
        <v>473</v>
      </c>
      <c r="G49" s="54">
        <v>983</v>
      </c>
      <c r="H49" s="54">
        <v>0</v>
      </c>
      <c r="I49" s="54">
        <v>0</v>
      </c>
      <c r="J49" s="56">
        <v>150</v>
      </c>
      <c r="K49" s="56">
        <v>240</v>
      </c>
      <c r="L49" s="55">
        <v>360</v>
      </c>
    </row>
    <row r="50" spans="1:12">
      <c r="A50" s="42">
        <v>133</v>
      </c>
      <c r="B50" s="54">
        <v>150</v>
      </c>
      <c r="C50" s="54">
        <f t="shared" si="0"/>
        <v>150</v>
      </c>
      <c r="D50" s="54">
        <v>140</v>
      </c>
      <c r="E50" s="54">
        <v>473</v>
      </c>
      <c r="F50" s="54">
        <v>540</v>
      </c>
      <c r="G50" s="54">
        <v>1074</v>
      </c>
      <c r="H50" s="54">
        <v>0</v>
      </c>
      <c r="I50" s="56">
        <v>50</v>
      </c>
      <c r="J50" s="56">
        <v>170</v>
      </c>
      <c r="K50" s="56">
        <v>260</v>
      </c>
      <c r="L50" s="55">
        <v>400</v>
      </c>
    </row>
    <row r="51" spans="1:12">
      <c r="A51" s="42">
        <v>134</v>
      </c>
      <c r="B51" s="54">
        <v>150</v>
      </c>
      <c r="C51" s="54">
        <f t="shared" si="0"/>
        <v>150</v>
      </c>
      <c r="D51" s="54">
        <v>173</v>
      </c>
      <c r="E51" s="54">
        <v>540</v>
      </c>
      <c r="F51" s="54">
        <v>613</v>
      </c>
      <c r="G51" s="54">
        <v>1172</v>
      </c>
      <c r="H51" s="54">
        <v>0</v>
      </c>
      <c r="I51" s="56">
        <v>75</v>
      </c>
      <c r="J51" s="56">
        <v>190</v>
      </c>
      <c r="K51" s="56">
        <v>280</v>
      </c>
      <c r="L51" s="55">
        <v>450</v>
      </c>
    </row>
    <row r="52" spans="1:12">
      <c r="A52" s="42">
        <v>135</v>
      </c>
      <c r="B52" s="54">
        <v>150</v>
      </c>
      <c r="C52" s="54">
        <f t="shared" si="0"/>
        <v>150</v>
      </c>
      <c r="D52" s="54">
        <v>210</v>
      </c>
      <c r="E52" s="54">
        <v>613</v>
      </c>
      <c r="F52" s="54">
        <v>690</v>
      </c>
      <c r="G52" s="54">
        <v>1276</v>
      </c>
      <c r="H52" s="54">
        <v>0</v>
      </c>
      <c r="I52" s="56">
        <v>100</v>
      </c>
      <c r="J52" s="56">
        <v>210</v>
      </c>
      <c r="K52" s="56">
        <v>310</v>
      </c>
      <c r="L52" s="55">
        <v>540</v>
      </c>
    </row>
    <row r="53" spans="1:12">
      <c r="A53" s="42">
        <v>136</v>
      </c>
      <c r="B53" s="54">
        <v>250</v>
      </c>
      <c r="C53" s="54">
        <f t="shared" si="0"/>
        <v>250</v>
      </c>
      <c r="D53" s="54">
        <v>253</v>
      </c>
      <c r="E53" s="54">
        <v>690</v>
      </c>
      <c r="F53" s="54">
        <v>773</v>
      </c>
      <c r="G53" s="54">
        <v>1386</v>
      </c>
      <c r="H53" s="54">
        <v>0</v>
      </c>
      <c r="I53" s="56">
        <v>125</v>
      </c>
      <c r="J53" s="56">
        <v>230</v>
      </c>
      <c r="K53" s="56">
        <v>330</v>
      </c>
      <c r="L53" s="55">
        <v>650</v>
      </c>
    </row>
    <row r="54" spans="1:12">
      <c r="A54" s="42">
        <v>137</v>
      </c>
      <c r="B54" s="54">
        <v>250</v>
      </c>
      <c r="C54" s="54">
        <f t="shared" si="0"/>
        <v>250</v>
      </c>
      <c r="D54" s="54">
        <v>300</v>
      </c>
      <c r="E54" s="54">
        <v>773</v>
      </c>
      <c r="F54" s="54">
        <v>860</v>
      </c>
      <c r="G54" s="54">
        <v>1504</v>
      </c>
      <c r="H54" s="54">
        <v>0</v>
      </c>
      <c r="I54" s="56">
        <v>150</v>
      </c>
      <c r="J54" s="56">
        <v>240</v>
      </c>
      <c r="K54" s="56">
        <v>360</v>
      </c>
      <c r="L54" s="55">
        <v>740</v>
      </c>
    </row>
    <row r="55" spans="1:12">
      <c r="A55" s="42">
        <v>138</v>
      </c>
      <c r="B55" s="54">
        <v>250</v>
      </c>
      <c r="C55" s="54">
        <f t="shared" si="0"/>
        <v>250</v>
      </c>
      <c r="D55" s="54">
        <v>353</v>
      </c>
      <c r="E55" s="54">
        <v>860</v>
      </c>
      <c r="F55" s="54">
        <v>953</v>
      </c>
      <c r="G55" s="54">
        <v>1629</v>
      </c>
      <c r="H55" s="54">
        <v>50</v>
      </c>
      <c r="I55" s="56">
        <v>170</v>
      </c>
      <c r="J55" s="56">
        <v>260</v>
      </c>
      <c r="K55" s="56">
        <v>400</v>
      </c>
      <c r="L55" s="55">
        <v>818</v>
      </c>
    </row>
    <row r="56" spans="1:12">
      <c r="A56" s="42">
        <v>139</v>
      </c>
      <c r="B56" s="54">
        <v>250</v>
      </c>
      <c r="C56" s="54">
        <f t="shared" si="0"/>
        <v>250</v>
      </c>
      <c r="D56" s="54">
        <v>410</v>
      </c>
      <c r="E56" s="54">
        <v>953</v>
      </c>
      <c r="F56" s="54">
        <v>1050</v>
      </c>
      <c r="G56" s="54">
        <v>1761</v>
      </c>
      <c r="H56" s="54">
        <v>75</v>
      </c>
      <c r="I56" s="56">
        <v>190</v>
      </c>
      <c r="J56" s="56">
        <v>280</v>
      </c>
      <c r="K56" s="56">
        <v>450</v>
      </c>
      <c r="L56" s="55">
        <v>898</v>
      </c>
    </row>
    <row r="57" spans="1:12">
      <c r="A57" s="42">
        <v>140</v>
      </c>
      <c r="B57" s="54">
        <v>250</v>
      </c>
      <c r="C57" s="54">
        <f t="shared" si="0"/>
        <v>250</v>
      </c>
      <c r="D57" s="54">
        <v>473</v>
      </c>
      <c r="E57" s="54">
        <v>1050</v>
      </c>
      <c r="F57" s="54">
        <v>1153</v>
      </c>
      <c r="G57" s="54">
        <v>1901</v>
      </c>
      <c r="H57" s="54">
        <v>100</v>
      </c>
      <c r="I57" s="56">
        <v>210</v>
      </c>
      <c r="J57" s="56">
        <v>310</v>
      </c>
      <c r="K57" s="56">
        <v>540</v>
      </c>
      <c r="L57" s="55">
        <v>983</v>
      </c>
    </row>
    <row r="58" spans="1:12">
      <c r="A58" s="42">
        <v>141</v>
      </c>
      <c r="B58" s="54">
        <v>500</v>
      </c>
      <c r="C58" s="54">
        <f t="shared" si="0"/>
        <v>500</v>
      </c>
      <c r="D58" s="54">
        <v>540</v>
      </c>
      <c r="E58" s="54">
        <v>1153</v>
      </c>
      <c r="F58" s="54">
        <v>1260</v>
      </c>
      <c r="G58" s="54">
        <v>2049</v>
      </c>
      <c r="H58" s="54">
        <v>125</v>
      </c>
      <c r="I58" s="56">
        <v>230</v>
      </c>
      <c r="J58" s="56">
        <v>330</v>
      </c>
      <c r="K58" s="56">
        <v>650</v>
      </c>
      <c r="L58" s="55">
        <v>1074</v>
      </c>
    </row>
    <row r="59" spans="1:12">
      <c r="A59" s="42">
        <v>142</v>
      </c>
      <c r="B59" s="54">
        <v>500</v>
      </c>
      <c r="C59" s="54">
        <f t="shared" si="0"/>
        <v>500</v>
      </c>
      <c r="D59" s="54">
        <v>613</v>
      </c>
      <c r="E59" s="54">
        <v>1260</v>
      </c>
      <c r="F59" s="54">
        <v>1373</v>
      </c>
      <c r="G59" s="54">
        <v>2205</v>
      </c>
      <c r="H59" s="54">
        <v>150</v>
      </c>
      <c r="I59" s="56">
        <v>240</v>
      </c>
      <c r="J59" s="56">
        <v>360</v>
      </c>
      <c r="K59" s="56">
        <v>740</v>
      </c>
      <c r="L59" s="55">
        <v>1172</v>
      </c>
    </row>
    <row r="60" spans="1:12">
      <c r="A60" s="42">
        <v>143</v>
      </c>
      <c r="B60" s="54">
        <v>500</v>
      </c>
      <c r="C60" s="54">
        <f t="shared" si="0"/>
        <v>500</v>
      </c>
      <c r="D60" s="54">
        <v>690</v>
      </c>
      <c r="E60" s="54">
        <v>1373</v>
      </c>
      <c r="F60" s="54">
        <v>1490</v>
      </c>
      <c r="G60" s="54">
        <v>2370</v>
      </c>
      <c r="H60" s="54">
        <v>170</v>
      </c>
      <c r="I60" s="56">
        <v>260</v>
      </c>
      <c r="J60" s="56">
        <v>400</v>
      </c>
      <c r="K60" s="56">
        <v>818</v>
      </c>
      <c r="L60" s="55">
        <v>1276</v>
      </c>
    </row>
    <row r="61" spans="1:12">
      <c r="A61" s="42">
        <v>144</v>
      </c>
      <c r="B61" s="54">
        <v>500</v>
      </c>
      <c r="C61" s="54">
        <f t="shared" si="0"/>
        <v>500</v>
      </c>
      <c r="D61" s="54">
        <v>773</v>
      </c>
      <c r="E61" s="54">
        <v>1490</v>
      </c>
      <c r="F61" s="54">
        <v>1613</v>
      </c>
      <c r="G61" s="54">
        <v>2544</v>
      </c>
      <c r="H61" s="54">
        <v>190</v>
      </c>
      <c r="I61" s="56">
        <v>280</v>
      </c>
      <c r="J61" s="56">
        <v>450</v>
      </c>
      <c r="K61" s="56">
        <v>898</v>
      </c>
      <c r="L61" s="55">
        <v>1386</v>
      </c>
    </row>
    <row r="62" spans="1:12">
      <c r="A62" s="42">
        <v>145</v>
      </c>
      <c r="B62" s="54">
        <v>500</v>
      </c>
      <c r="C62" s="54">
        <f t="shared" si="0"/>
        <v>500</v>
      </c>
      <c r="D62" s="54">
        <v>860</v>
      </c>
      <c r="E62" s="54">
        <v>1613</v>
      </c>
      <c r="F62" s="54">
        <v>1740</v>
      </c>
      <c r="G62" s="54">
        <v>2726</v>
      </c>
      <c r="H62" s="54">
        <v>210</v>
      </c>
      <c r="I62" s="56">
        <v>310</v>
      </c>
      <c r="J62" s="56">
        <v>540</v>
      </c>
      <c r="K62" s="56">
        <v>983</v>
      </c>
      <c r="L62" s="55">
        <v>1504</v>
      </c>
    </row>
    <row r="63" spans="1:12">
      <c r="A63" s="42">
        <v>146</v>
      </c>
      <c r="B63" s="54">
        <v>900</v>
      </c>
      <c r="C63" s="54">
        <f t="shared" si="0"/>
        <v>900</v>
      </c>
      <c r="D63" s="54">
        <v>953</v>
      </c>
      <c r="E63" s="54">
        <v>1740</v>
      </c>
      <c r="F63" s="54">
        <v>1873</v>
      </c>
      <c r="G63" s="54">
        <v>2918</v>
      </c>
      <c r="H63" s="54">
        <v>230</v>
      </c>
      <c r="I63" s="56">
        <v>330</v>
      </c>
      <c r="J63" s="56">
        <v>650</v>
      </c>
      <c r="K63" s="56">
        <v>1074</v>
      </c>
      <c r="L63" s="55">
        <v>1629</v>
      </c>
    </row>
    <row r="64" spans="1:12">
      <c r="A64" s="42">
        <v>147</v>
      </c>
      <c r="B64" s="54">
        <v>900</v>
      </c>
      <c r="C64" s="54">
        <f t="shared" si="0"/>
        <v>900</v>
      </c>
      <c r="D64" s="54">
        <v>1050</v>
      </c>
      <c r="E64" s="54">
        <v>1873</v>
      </c>
      <c r="F64" s="54">
        <v>2010</v>
      </c>
      <c r="G64" s="54">
        <v>3119</v>
      </c>
      <c r="H64" s="54">
        <v>240</v>
      </c>
      <c r="I64" s="56">
        <v>360</v>
      </c>
      <c r="J64" s="56">
        <v>740</v>
      </c>
      <c r="K64" s="56">
        <v>1172</v>
      </c>
      <c r="L64" s="55">
        <v>1761</v>
      </c>
    </row>
    <row r="65" spans="1:12">
      <c r="A65" s="42">
        <v>148</v>
      </c>
      <c r="B65" s="54">
        <v>900</v>
      </c>
      <c r="C65" s="54">
        <f t="shared" si="0"/>
        <v>900</v>
      </c>
      <c r="D65" s="54">
        <v>1153</v>
      </c>
      <c r="E65" s="54">
        <v>2010</v>
      </c>
      <c r="F65" s="54">
        <v>2153</v>
      </c>
      <c r="G65" s="54">
        <v>3331</v>
      </c>
      <c r="H65" s="54">
        <v>260</v>
      </c>
      <c r="I65" s="56">
        <v>400</v>
      </c>
      <c r="J65" s="56">
        <v>818</v>
      </c>
      <c r="K65" s="56">
        <v>1276</v>
      </c>
      <c r="L65" s="55">
        <v>1901</v>
      </c>
    </row>
    <row r="66" spans="1:12">
      <c r="A66" s="42">
        <v>149</v>
      </c>
      <c r="B66" s="54">
        <v>900</v>
      </c>
      <c r="C66" s="54">
        <f t="shared" si="0"/>
        <v>900</v>
      </c>
      <c r="D66" s="54">
        <v>1260</v>
      </c>
      <c r="E66" s="54">
        <v>2153</v>
      </c>
      <c r="F66" s="54">
        <v>2300</v>
      </c>
      <c r="G66" s="54">
        <v>3552</v>
      </c>
      <c r="H66" s="54">
        <v>280</v>
      </c>
      <c r="I66" s="56">
        <v>450</v>
      </c>
      <c r="J66" s="56">
        <v>898</v>
      </c>
      <c r="K66" s="56">
        <v>1386</v>
      </c>
      <c r="L66" s="55">
        <v>2049</v>
      </c>
    </row>
    <row r="67" spans="1:12">
      <c r="A67" s="42">
        <v>150</v>
      </c>
      <c r="B67" s="54">
        <v>900</v>
      </c>
      <c r="C67" s="54">
        <f t="shared" si="0"/>
        <v>900</v>
      </c>
      <c r="D67" s="54">
        <v>1373</v>
      </c>
      <c r="E67" s="54">
        <v>2300</v>
      </c>
      <c r="F67" s="54">
        <v>2453</v>
      </c>
      <c r="G67" s="54">
        <v>3784</v>
      </c>
      <c r="H67" s="54">
        <v>310</v>
      </c>
      <c r="I67" s="56">
        <v>540</v>
      </c>
      <c r="J67" s="56">
        <v>983</v>
      </c>
      <c r="K67" s="56">
        <v>1504</v>
      </c>
      <c r="L67" s="55">
        <v>2049</v>
      </c>
    </row>
    <row r="68" spans="1:12">
      <c r="A68" s="42">
        <v>151</v>
      </c>
      <c r="B68" s="54">
        <v>1600</v>
      </c>
      <c r="C68" s="54">
        <f t="shared" si="0"/>
        <v>1600</v>
      </c>
      <c r="D68" s="54">
        <v>1490</v>
      </c>
      <c r="E68" s="54">
        <v>2453</v>
      </c>
      <c r="F68" s="54">
        <v>2610</v>
      </c>
      <c r="G68" s="54">
        <v>4026</v>
      </c>
      <c r="H68" s="54">
        <v>330</v>
      </c>
      <c r="I68" s="56">
        <v>650</v>
      </c>
      <c r="J68" s="56">
        <v>1074</v>
      </c>
      <c r="K68" s="56">
        <v>1629</v>
      </c>
      <c r="L68" s="55">
        <v>2370</v>
      </c>
    </row>
    <row r="69" spans="1:12">
      <c r="A69" s="42">
        <v>152</v>
      </c>
      <c r="B69" s="54">
        <v>1600</v>
      </c>
      <c r="C69" s="54">
        <f t="shared" si="0"/>
        <v>1600</v>
      </c>
      <c r="D69" s="54">
        <v>1613</v>
      </c>
      <c r="E69" s="54">
        <v>2610</v>
      </c>
      <c r="F69" s="54">
        <v>2773</v>
      </c>
      <c r="G69" s="54">
        <v>4279</v>
      </c>
      <c r="H69" s="54">
        <v>360</v>
      </c>
      <c r="I69" s="56">
        <v>740</v>
      </c>
      <c r="J69" s="56">
        <v>1172</v>
      </c>
      <c r="K69" s="56">
        <v>1761</v>
      </c>
      <c r="L69" s="55">
        <v>2544</v>
      </c>
    </row>
    <row r="70" spans="1:12">
      <c r="A70" s="42">
        <v>153</v>
      </c>
      <c r="B70" s="54">
        <v>1600</v>
      </c>
      <c r="C70" s="54">
        <f t="shared" si="0"/>
        <v>1600</v>
      </c>
      <c r="D70" s="54">
        <v>1740</v>
      </c>
      <c r="E70" s="54">
        <v>2773</v>
      </c>
      <c r="F70" s="54">
        <v>2940</v>
      </c>
      <c r="G70" s="54">
        <v>4543</v>
      </c>
      <c r="H70" s="54">
        <v>400</v>
      </c>
      <c r="I70" s="56">
        <v>818</v>
      </c>
      <c r="J70" s="56">
        <v>1276</v>
      </c>
      <c r="K70" s="56">
        <v>1901</v>
      </c>
      <c r="L70" s="55">
        <v>2726</v>
      </c>
    </row>
    <row r="71" spans="1:12">
      <c r="A71" s="42">
        <v>154</v>
      </c>
      <c r="B71" s="54">
        <v>1600</v>
      </c>
      <c r="C71" s="54">
        <f t="shared" si="0"/>
        <v>1600</v>
      </c>
      <c r="D71" s="54">
        <v>1873</v>
      </c>
      <c r="E71" s="54">
        <v>2940</v>
      </c>
      <c r="F71" s="54">
        <v>3113</v>
      </c>
      <c r="G71" s="54">
        <v>4818</v>
      </c>
      <c r="H71" s="54">
        <v>450</v>
      </c>
      <c r="I71" s="56">
        <v>898</v>
      </c>
      <c r="J71" s="56">
        <v>1386</v>
      </c>
      <c r="K71" s="56">
        <v>2049</v>
      </c>
      <c r="L71" s="55">
        <v>2918</v>
      </c>
    </row>
    <row r="72" spans="1:12">
      <c r="A72" s="42">
        <v>155</v>
      </c>
      <c r="B72" s="54">
        <v>1600</v>
      </c>
      <c r="C72" s="54">
        <f t="shared" si="0"/>
        <v>1600</v>
      </c>
      <c r="D72" s="54">
        <v>2010</v>
      </c>
      <c r="E72" s="54">
        <v>3113</v>
      </c>
      <c r="F72" s="54">
        <v>3290</v>
      </c>
      <c r="G72" s="54">
        <v>5105</v>
      </c>
      <c r="H72" s="54">
        <v>540</v>
      </c>
      <c r="I72" s="56">
        <v>983</v>
      </c>
      <c r="J72" s="56">
        <v>1504</v>
      </c>
      <c r="K72" s="56">
        <v>2049</v>
      </c>
      <c r="L72" s="55">
        <v>3119</v>
      </c>
    </row>
    <row r="73" spans="1:12">
      <c r="A73" s="42">
        <v>156</v>
      </c>
      <c r="B73" s="54">
        <v>2200</v>
      </c>
      <c r="C73" s="54">
        <f t="shared" si="0"/>
        <v>2200</v>
      </c>
      <c r="D73" s="54">
        <v>2153</v>
      </c>
      <c r="E73" s="54">
        <v>3290</v>
      </c>
      <c r="F73" s="54">
        <v>3473</v>
      </c>
      <c r="G73" s="54">
        <v>5404</v>
      </c>
      <c r="H73" s="54">
        <v>650</v>
      </c>
      <c r="I73" s="56">
        <v>1074</v>
      </c>
      <c r="J73" s="56">
        <v>1629</v>
      </c>
      <c r="K73" s="56">
        <v>2370</v>
      </c>
      <c r="L73" s="55">
        <v>3331</v>
      </c>
    </row>
    <row r="74" spans="1:12">
      <c r="A74" s="42">
        <v>157</v>
      </c>
      <c r="B74" s="54">
        <v>2200</v>
      </c>
      <c r="C74" s="54">
        <f t="shared" si="0"/>
        <v>2200</v>
      </c>
      <c r="D74" s="54">
        <v>2300</v>
      </c>
      <c r="E74" s="54">
        <v>3473</v>
      </c>
      <c r="F74" s="54">
        <v>3660</v>
      </c>
      <c r="G74" s="54">
        <v>5715</v>
      </c>
      <c r="H74" s="54">
        <v>740</v>
      </c>
      <c r="I74" s="56">
        <v>1172</v>
      </c>
      <c r="J74" s="56">
        <v>1761</v>
      </c>
      <c r="K74" s="56">
        <v>2544</v>
      </c>
      <c r="L74" s="55">
        <v>3552</v>
      </c>
    </row>
    <row r="75" spans="1:12">
      <c r="A75" s="42">
        <v>158</v>
      </c>
      <c r="B75" s="54">
        <v>2200</v>
      </c>
      <c r="C75" s="54">
        <f t="shared" si="0"/>
        <v>2200</v>
      </c>
      <c r="D75" s="54">
        <v>2453</v>
      </c>
      <c r="E75" s="54">
        <v>3660</v>
      </c>
      <c r="F75" s="54">
        <v>3853</v>
      </c>
      <c r="G75" s="54">
        <v>6039</v>
      </c>
      <c r="H75" s="54">
        <v>818</v>
      </c>
      <c r="I75" s="56">
        <v>1276</v>
      </c>
      <c r="J75" s="56">
        <v>1901</v>
      </c>
      <c r="K75" s="56">
        <v>2726</v>
      </c>
      <c r="L75" s="55">
        <v>3784</v>
      </c>
    </row>
    <row r="76" spans="1:12">
      <c r="A76" s="42">
        <v>159</v>
      </c>
      <c r="B76" s="54">
        <v>2200</v>
      </c>
      <c r="C76" s="54">
        <f t="shared" si="0"/>
        <v>2200</v>
      </c>
      <c r="D76" s="54">
        <v>2610</v>
      </c>
      <c r="E76" s="54">
        <v>3853</v>
      </c>
      <c r="F76" s="54">
        <v>4050</v>
      </c>
      <c r="G76" s="54">
        <v>6375</v>
      </c>
      <c r="H76" s="54">
        <v>898</v>
      </c>
      <c r="I76" s="56">
        <v>1386</v>
      </c>
      <c r="J76" s="56">
        <v>2049</v>
      </c>
      <c r="K76" s="56">
        <v>2918</v>
      </c>
      <c r="L76" s="55">
        <v>4026</v>
      </c>
    </row>
    <row r="77" spans="1:12">
      <c r="A77" s="42">
        <v>160</v>
      </c>
      <c r="B77" s="54">
        <v>2200</v>
      </c>
      <c r="C77" s="54">
        <f t="shared" si="0"/>
        <v>2200</v>
      </c>
      <c r="D77" s="54">
        <v>2773</v>
      </c>
      <c r="E77" s="54">
        <v>4050</v>
      </c>
      <c r="F77" s="54">
        <v>4253</v>
      </c>
      <c r="G77" s="54">
        <v>6724</v>
      </c>
      <c r="H77" s="54">
        <v>983</v>
      </c>
      <c r="I77" s="56">
        <v>1504</v>
      </c>
      <c r="J77" s="56">
        <v>2205</v>
      </c>
      <c r="K77" s="56">
        <v>3119</v>
      </c>
      <c r="L77" s="55">
        <v>4279</v>
      </c>
    </row>
    <row r="78" spans="1:12">
      <c r="A78" s="42">
        <v>161</v>
      </c>
      <c r="B78" s="54">
        <v>2200</v>
      </c>
      <c r="C78" s="54">
        <f t="shared" si="0"/>
        <v>2200</v>
      </c>
      <c r="D78" s="54">
        <v>2940</v>
      </c>
      <c r="E78" s="54">
        <v>4253</v>
      </c>
      <c r="F78" s="54">
        <v>4460</v>
      </c>
      <c r="G78" s="54">
        <v>7086</v>
      </c>
      <c r="H78" s="54">
        <v>1074</v>
      </c>
      <c r="I78" s="56">
        <v>1629</v>
      </c>
      <c r="J78" s="56">
        <v>2370</v>
      </c>
      <c r="K78" s="56">
        <v>3331</v>
      </c>
      <c r="L78" s="55">
        <v>4543</v>
      </c>
    </row>
    <row r="79" spans="1:12">
      <c r="A79" s="42">
        <v>162</v>
      </c>
      <c r="B79" s="54">
        <v>2200</v>
      </c>
      <c r="C79" s="54">
        <f t="shared" si="0"/>
        <v>2200</v>
      </c>
      <c r="D79" s="54">
        <v>3113</v>
      </c>
      <c r="E79" s="54">
        <v>4460</v>
      </c>
      <c r="F79" s="54">
        <v>4673</v>
      </c>
      <c r="G79" s="54">
        <v>7462</v>
      </c>
      <c r="H79" s="54">
        <v>1172</v>
      </c>
      <c r="I79" s="56">
        <v>1761</v>
      </c>
      <c r="J79" s="56">
        <v>2544</v>
      </c>
      <c r="K79" s="56">
        <v>3552</v>
      </c>
      <c r="L79" s="55">
        <v>4818</v>
      </c>
    </row>
    <row r="80" spans="1:12">
      <c r="A80" s="42">
        <v>163</v>
      </c>
      <c r="B80" s="54">
        <v>2200</v>
      </c>
      <c r="C80" s="54">
        <f t="shared" si="0"/>
        <v>2200</v>
      </c>
      <c r="D80" s="54">
        <v>3290</v>
      </c>
      <c r="E80" s="54">
        <v>4673</v>
      </c>
      <c r="F80" s="54">
        <v>4890</v>
      </c>
      <c r="G80" s="54">
        <v>7851</v>
      </c>
      <c r="H80" s="54">
        <v>1276</v>
      </c>
      <c r="I80" s="56">
        <v>1901</v>
      </c>
      <c r="J80" s="56">
        <v>2726</v>
      </c>
      <c r="K80" s="56">
        <v>3784</v>
      </c>
      <c r="L80" s="55">
        <v>5105</v>
      </c>
    </row>
    <row r="81" spans="1:12">
      <c r="A81" s="42">
        <v>164</v>
      </c>
      <c r="B81" s="54">
        <v>2200</v>
      </c>
      <c r="C81" s="54">
        <f t="shared" si="0"/>
        <v>2200</v>
      </c>
      <c r="D81" s="54">
        <v>3473</v>
      </c>
      <c r="E81" s="54">
        <v>4890</v>
      </c>
      <c r="F81" s="54">
        <v>5113</v>
      </c>
      <c r="G81" s="54">
        <v>8254</v>
      </c>
      <c r="H81" s="54">
        <v>1386</v>
      </c>
      <c r="I81" s="56">
        <v>2049</v>
      </c>
      <c r="J81" s="56">
        <v>2918</v>
      </c>
      <c r="K81" s="56">
        <v>4026</v>
      </c>
      <c r="L81" s="55">
        <v>5404</v>
      </c>
    </row>
    <row r="82" spans="1:12">
      <c r="A82" s="42">
        <v>165</v>
      </c>
      <c r="B82" s="54">
        <v>2200</v>
      </c>
      <c r="C82" s="54">
        <f t="shared" si="0"/>
        <v>2200</v>
      </c>
      <c r="D82" s="54">
        <v>3660</v>
      </c>
      <c r="E82" s="54">
        <v>5113</v>
      </c>
      <c r="F82" s="54">
        <v>5340</v>
      </c>
      <c r="G82" s="54">
        <v>8671</v>
      </c>
      <c r="H82" s="54">
        <v>1504</v>
      </c>
      <c r="I82" s="56">
        <v>2205</v>
      </c>
      <c r="J82" s="56">
        <v>3119</v>
      </c>
      <c r="K82" s="56">
        <v>4279</v>
      </c>
      <c r="L82" s="55">
        <v>5715</v>
      </c>
    </row>
    <row r="83" spans="1:12">
      <c r="A83" s="42">
        <v>166</v>
      </c>
      <c r="B83" s="54">
        <v>2200</v>
      </c>
      <c r="C83" s="54">
        <f t="shared" si="0"/>
        <v>2200</v>
      </c>
      <c r="D83" s="54">
        <v>3853</v>
      </c>
      <c r="E83" s="54">
        <v>5340</v>
      </c>
      <c r="F83" s="54">
        <v>5573</v>
      </c>
      <c r="G83" s="54">
        <v>9103</v>
      </c>
      <c r="H83" s="54">
        <v>1629</v>
      </c>
      <c r="I83" s="56">
        <v>2370</v>
      </c>
      <c r="J83" s="56">
        <v>3331</v>
      </c>
      <c r="K83" s="56">
        <v>4543</v>
      </c>
      <c r="L83" s="55">
        <v>6126</v>
      </c>
    </row>
    <row r="84" spans="1:12">
      <c r="A84" s="42">
        <v>167</v>
      </c>
      <c r="B84" s="54">
        <v>2200</v>
      </c>
      <c r="C84" s="54">
        <f t="shared" si="0"/>
        <v>2200</v>
      </c>
      <c r="D84" s="54">
        <v>4050</v>
      </c>
      <c r="E84" s="54">
        <v>5573</v>
      </c>
      <c r="F84" s="54">
        <v>5810</v>
      </c>
      <c r="G84" s="54">
        <v>9550</v>
      </c>
      <c r="H84" s="54">
        <v>1761</v>
      </c>
      <c r="I84" s="56">
        <v>2544</v>
      </c>
      <c r="J84" s="56">
        <v>3552</v>
      </c>
      <c r="K84" s="56">
        <v>4818</v>
      </c>
      <c r="L84" s="55">
        <v>6537</v>
      </c>
    </row>
    <row r="85" spans="1:12">
      <c r="A85" s="42">
        <v>168</v>
      </c>
      <c r="B85" s="54">
        <v>2200</v>
      </c>
      <c r="C85" s="54">
        <f t="shared" si="0"/>
        <v>2200</v>
      </c>
      <c r="D85" s="54">
        <v>4253</v>
      </c>
      <c r="E85" s="54">
        <v>5810</v>
      </c>
      <c r="F85" s="54">
        <v>6053</v>
      </c>
      <c r="G85" s="54">
        <v>10011</v>
      </c>
      <c r="H85" s="54">
        <v>1901</v>
      </c>
      <c r="I85" s="56">
        <v>2726</v>
      </c>
      <c r="J85" s="56">
        <v>3784</v>
      </c>
      <c r="K85" s="56">
        <v>5105</v>
      </c>
      <c r="L85" s="55">
        <v>7248</v>
      </c>
    </row>
    <row r="86" spans="1:12">
      <c r="A86" s="42">
        <v>169</v>
      </c>
      <c r="B86" s="54">
        <v>2200</v>
      </c>
      <c r="C86" s="54">
        <f t="shared" si="0"/>
        <v>2200</v>
      </c>
      <c r="D86" s="54">
        <v>4460</v>
      </c>
      <c r="E86" s="54">
        <v>6053</v>
      </c>
      <c r="F86" s="54">
        <v>6300</v>
      </c>
      <c r="G86" s="54">
        <v>10488</v>
      </c>
      <c r="H86" s="54">
        <v>2049</v>
      </c>
      <c r="I86" s="56">
        <v>2918</v>
      </c>
      <c r="J86" s="56">
        <v>4026</v>
      </c>
      <c r="K86" s="56">
        <v>5404</v>
      </c>
      <c r="L86" s="55">
        <v>7959</v>
      </c>
    </row>
    <row r="87" spans="1:12">
      <c r="A87" s="42">
        <v>170</v>
      </c>
      <c r="B87" s="54">
        <v>2200</v>
      </c>
      <c r="C87" s="54">
        <f t="shared" si="0"/>
        <v>2200</v>
      </c>
      <c r="D87" s="54">
        <v>4673</v>
      </c>
      <c r="E87" s="54">
        <v>6300</v>
      </c>
      <c r="F87" s="54">
        <v>6553</v>
      </c>
      <c r="G87" s="54">
        <v>10980</v>
      </c>
      <c r="H87" s="54">
        <v>2205</v>
      </c>
      <c r="I87" s="56">
        <v>3119</v>
      </c>
      <c r="J87" s="56">
        <v>4279</v>
      </c>
      <c r="K87" s="56">
        <v>5715</v>
      </c>
      <c r="L87" s="55">
        <v>8770</v>
      </c>
    </row>
    <row r="88" spans="1:12">
      <c r="A88" s="42">
        <v>171</v>
      </c>
      <c r="B88" s="54">
        <v>2200</v>
      </c>
      <c r="C88" s="54">
        <f t="shared" si="0"/>
        <v>2200</v>
      </c>
      <c r="D88" s="54">
        <v>4890</v>
      </c>
      <c r="E88" s="54">
        <v>6553</v>
      </c>
      <c r="F88" s="54">
        <v>6810</v>
      </c>
      <c r="G88" s="54">
        <v>11488</v>
      </c>
      <c r="H88" s="54">
        <v>2370</v>
      </c>
      <c r="I88" s="56">
        <v>3331</v>
      </c>
      <c r="J88" s="56">
        <v>4543</v>
      </c>
      <c r="K88" s="56">
        <v>6039</v>
      </c>
      <c r="L88" s="55">
        <v>9681</v>
      </c>
    </row>
    <row r="89" spans="1:12">
      <c r="A89" s="42">
        <v>172</v>
      </c>
      <c r="B89" s="54">
        <v>2200</v>
      </c>
      <c r="C89" s="54">
        <f t="shared" si="0"/>
        <v>2200</v>
      </c>
      <c r="D89" s="54">
        <v>5113</v>
      </c>
      <c r="E89" s="54">
        <v>6810</v>
      </c>
      <c r="F89" s="54">
        <v>7073</v>
      </c>
      <c r="G89" s="54">
        <v>12012</v>
      </c>
      <c r="H89" s="54">
        <v>2544</v>
      </c>
      <c r="I89" s="56">
        <v>3552</v>
      </c>
      <c r="J89" s="56">
        <v>4818</v>
      </c>
      <c r="K89" s="56">
        <v>6375</v>
      </c>
      <c r="L89" s="55">
        <v>10692</v>
      </c>
    </row>
    <row r="90" spans="1:12">
      <c r="A90" s="42">
        <v>173</v>
      </c>
      <c r="B90" s="54">
        <v>2200</v>
      </c>
      <c r="C90" s="54">
        <f t="shared" si="0"/>
        <v>2200</v>
      </c>
      <c r="D90" s="54">
        <v>5340</v>
      </c>
      <c r="E90" s="54">
        <v>7073</v>
      </c>
      <c r="F90" s="54">
        <v>7340</v>
      </c>
      <c r="G90" s="54">
        <v>12552</v>
      </c>
      <c r="H90" s="54">
        <v>2726</v>
      </c>
      <c r="I90" s="56">
        <v>3784</v>
      </c>
      <c r="J90" s="56">
        <v>5105</v>
      </c>
      <c r="K90" s="56">
        <v>6724</v>
      </c>
      <c r="L90" s="55">
        <v>11803</v>
      </c>
    </row>
    <row r="91" spans="1:12">
      <c r="A91" s="42">
        <v>174</v>
      </c>
      <c r="B91" s="54">
        <v>2200</v>
      </c>
      <c r="C91" s="54">
        <f t="shared" si="0"/>
        <v>2200</v>
      </c>
      <c r="D91" s="54">
        <v>5573</v>
      </c>
      <c r="E91" s="54">
        <v>7340</v>
      </c>
      <c r="F91" s="54">
        <v>7613</v>
      </c>
      <c r="G91" s="54">
        <v>13109</v>
      </c>
      <c r="H91" s="54">
        <v>2918</v>
      </c>
      <c r="I91" s="56">
        <v>4026</v>
      </c>
      <c r="J91" s="56">
        <v>5404</v>
      </c>
      <c r="K91" s="56">
        <v>7086</v>
      </c>
      <c r="L91" s="55">
        <v>13014</v>
      </c>
    </row>
    <row r="92" spans="1:12">
      <c r="A92" s="42">
        <v>175</v>
      </c>
      <c r="B92" s="54">
        <v>2200</v>
      </c>
      <c r="C92" s="54">
        <f t="shared" si="0"/>
        <v>2200</v>
      </c>
      <c r="D92" s="54">
        <v>5810</v>
      </c>
      <c r="E92" s="54">
        <v>7613</v>
      </c>
      <c r="F92" s="54">
        <v>7890</v>
      </c>
      <c r="G92" s="54">
        <v>13682</v>
      </c>
      <c r="H92" s="54">
        <v>3119</v>
      </c>
      <c r="I92" s="56">
        <v>4279</v>
      </c>
      <c r="J92" s="56">
        <v>5715</v>
      </c>
      <c r="K92" s="56">
        <v>7462</v>
      </c>
      <c r="L92" s="55">
        <v>14325</v>
      </c>
    </row>
    <row r="93" spans="1:12">
      <c r="A93" s="42">
        <v>176</v>
      </c>
      <c r="B93" s="54">
        <v>3000</v>
      </c>
      <c r="C93" s="54">
        <f t="shared" si="0"/>
        <v>3000</v>
      </c>
      <c r="D93" s="54">
        <v>6053</v>
      </c>
      <c r="E93" s="54">
        <v>7890</v>
      </c>
      <c r="F93" s="54">
        <v>8173</v>
      </c>
      <c r="G93" s="54">
        <v>14273</v>
      </c>
      <c r="H93" s="54">
        <v>3331</v>
      </c>
      <c r="I93" s="56">
        <v>4543</v>
      </c>
      <c r="J93" s="56">
        <v>6039</v>
      </c>
      <c r="K93" s="56">
        <v>7851</v>
      </c>
      <c r="L93" s="55">
        <v>15736</v>
      </c>
    </row>
    <row r="94" spans="1:12">
      <c r="A94" s="42">
        <v>177</v>
      </c>
      <c r="B94" s="54">
        <v>3000</v>
      </c>
      <c r="C94" s="54">
        <f t="shared" si="0"/>
        <v>3000</v>
      </c>
      <c r="D94" s="54">
        <v>6300</v>
      </c>
      <c r="E94" s="54">
        <v>8173</v>
      </c>
      <c r="F94" s="54">
        <v>8460</v>
      </c>
      <c r="G94" s="54">
        <v>14881</v>
      </c>
      <c r="H94" s="54">
        <v>3552</v>
      </c>
      <c r="I94" s="56">
        <v>4818</v>
      </c>
      <c r="J94" s="56">
        <v>6375</v>
      </c>
      <c r="K94" s="56">
        <v>8254</v>
      </c>
      <c r="L94" s="55">
        <v>17247</v>
      </c>
    </row>
    <row r="95" spans="1:12">
      <c r="A95" s="42">
        <v>178</v>
      </c>
      <c r="B95" s="54">
        <v>3000</v>
      </c>
      <c r="C95" s="54">
        <f t="shared" si="0"/>
        <v>3000</v>
      </c>
      <c r="D95" s="54">
        <v>6553</v>
      </c>
      <c r="E95" s="54">
        <v>8460</v>
      </c>
      <c r="F95" s="54">
        <v>8753</v>
      </c>
      <c r="G95" s="54">
        <v>15506</v>
      </c>
      <c r="H95" s="54">
        <v>3784</v>
      </c>
      <c r="I95" s="56">
        <v>5105</v>
      </c>
      <c r="J95" s="56">
        <v>6724</v>
      </c>
      <c r="K95" s="56">
        <v>8671</v>
      </c>
      <c r="L95" s="55">
        <v>18858</v>
      </c>
    </row>
    <row r="96" spans="1:12">
      <c r="A96" s="42">
        <v>179</v>
      </c>
      <c r="B96" s="54">
        <v>3000</v>
      </c>
      <c r="C96" s="54">
        <f t="shared" si="0"/>
        <v>3000</v>
      </c>
      <c r="D96" s="54">
        <v>6810</v>
      </c>
      <c r="E96" s="54">
        <v>8753</v>
      </c>
      <c r="F96" s="54">
        <v>9050</v>
      </c>
      <c r="G96" s="54">
        <v>16149</v>
      </c>
      <c r="H96" s="54">
        <v>4026</v>
      </c>
      <c r="I96" s="56">
        <v>5404</v>
      </c>
      <c r="J96" s="56">
        <v>7086</v>
      </c>
      <c r="K96" s="56">
        <v>9103</v>
      </c>
      <c r="L96" s="55">
        <v>20569</v>
      </c>
    </row>
    <row r="97" spans="1:12">
      <c r="A97" s="42">
        <v>180</v>
      </c>
      <c r="B97" s="54">
        <v>3000</v>
      </c>
      <c r="C97" s="54">
        <f t="shared" si="0"/>
        <v>3000</v>
      </c>
      <c r="D97" s="54">
        <v>7073</v>
      </c>
      <c r="E97" s="54">
        <v>9050</v>
      </c>
      <c r="F97" s="54">
        <v>9353</v>
      </c>
      <c r="G97" s="54">
        <v>16810</v>
      </c>
      <c r="H97" s="54">
        <v>4279</v>
      </c>
      <c r="I97" s="56">
        <v>5715</v>
      </c>
      <c r="J97" s="56">
        <v>7462</v>
      </c>
      <c r="K97" s="56">
        <v>9550</v>
      </c>
      <c r="L97" s="55">
        <v>22380</v>
      </c>
    </row>
    <row r="98" spans="1:12">
      <c r="A98" s="42">
        <v>181</v>
      </c>
      <c r="B98" s="54">
        <v>3600</v>
      </c>
      <c r="C98" s="54">
        <f t="shared" si="0"/>
        <v>3600</v>
      </c>
      <c r="D98" s="54">
        <v>7340</v>
      </c>
      <c r="E98" s="54">
        <v>9353</v>
      </c>
      <c r="F98" s="54">
        <v>9660</v>
      </c>
      <c r="G98" s="54">
        <v>17490</v>
      </c>
      <c r="H98" s="54">
        <v>4543</v>
      </c>
      <c r="I98" s="56">
        <v>6039</v>
      </c>
      <c r="J98" s="56">
        <v>7851</v>
      </c>
      <c r="K98" s="56">
        <v>10011</v>
      </c>
      <c r="L98" s="55">
        <v>24291</v>
      </c>
    </row>
    <row r="99" spans="1:12">
      <c r="A99" s="42">
        <v>182</v>
      </c>
      <c r="B99" s="54">
        <v>3600</v>
      </c>
      <c r="C99" s="54">
        <f t="shared" si="0"/>
        <v>3600</v>
      </c>
      <c r="D99" s="54">
        <v>7613</v>
      </c>
      <c r="E99" s="54">
        <v>9660</v>
      </c>
      <c r="F99" s="54">
        <v>9973</v>
      </c>
      <c r="G99" s="54">
        <v>18188</v>
      </c>
      <c r="H99" s="54">
        <v>4818</v>
      </c>
      <c r="I99" s="56">
        <v>6375</v>
      </c>
      <c r="J99" s="56">
        <v>8254</v>
      </c>
      <c r="K99" s="56">
        <v>10488</v>
      </c>
      <c r="L99" s="55">
        <v>26302</v>
      </c>
    </row>
    <row r="100" spans="1:12">
      <c r="A100" s="42">
        <v>183</v>
      </c>
      <c r="B100" s="54">
        <v>3600</v>
      </c>
      <c r="C100" s="54">
        <f t="shared" si="0"/>
        <v>3600</v>
      </c>
      <c r="D100" s="54">
        <v>7890</v>
      </c>
      <c r="E100" s="54">
        <v>9973</v>
      </c>
      <c r="F100" s="54">
        <v>10290</v>
      </c>
      <c r="G100" s="54">
        <v>18905</v>
      </c>
      <c r="H100" s="54">
        <v>5105</v>
      </c>
      <c r="I100" s="56">
        <v>6724</v>
      </c>
      <c r="J100" s="56">
        <v>8671</v>
      </c>
      <c r="K100" s="56">
        <v>10980</v>
      </c>
      <c r="L100" s="55">
        <v>28413</v>
      </c>
    </row>
    <row r="101" spans="1:12">
      <c r="A101" s="42">
        <v>184</v>
      </c>
      <c r="B101" s="54">
        <v>3600</v>
      </c>
      <c r="C101" s="54">
        <f t="shared" si="0"/>
        <v>3600</v>
      </c>
      <c r="D101" s="54">
        <v>8173</v>
      </c>
      <c r="E101" s="54">
        <v>10290</v>
      </c>
      <c r="F101" s="54">
        <v>10435</v>
      </c>
      <c r="G101" s="54">
        <v>19641</v>
      </c>
      <c r="H101" s="54">
        <v>5404</v>
      </c>
      <c r="I101" s="56">
        <v>7086</v>
      </c>
      <c r="J101" s="56">
        <v>9103</v>
      </c>
      <c r="K101" s="56">
        <v>11488</v>
      </c>
      <c r="L101" s="55">
        <v>30624</v>
      </c>
    </row>
    <row r="102" spans="1:12">
      <c r="A102" s="42">
        <v>185</v>
      </c>
      <c r="B102" s="54">
        <v>3600</v>
      </c>
      <c r="C102" s="54">
        <f t="shared" si="0"/>
        <v>3600</v>
      </c>
      <c r="D102" s="54">
        <v>8460</v>
      </c>
      <c r="E102" s="54">
        <v>10500</v>
      </c>
      <c r="F102" s="54">
        <v>10500</v>
      </c>
      <c r="G102" s="54">
        <v>20000</v>
      </c>
      <c r="H102" s="54">
        <v>5715</v>
      </c>
      <c r="I102" s="56">
        <v>7462</v>
      </c>
      <c r="J102" s="56">
        <v>9550</v>
      </c>
      <c r="K102" s="56">
        <v>12012</v>
      </c>
      <c r="L102" s="55">
        <v>32935</v>
      </c>
    </row>
    <row r="103" spans="1:12">
      <c r="A103" s="42">
        <v>186</v>
      </c>
      <c r="B103" s="54">
        <v>4000</v>
      </c>
      <c r="C103" s="54">
        <f t="shared" si="0"/>
        <v>4000</v>
      </c>
      <c r="D103" s="54">
        <v>8753</v>
      </c>
      <c r="E103" s="54">
        <v>10500</v>
      </c>
      <c r="F103" s="54">
        <v>10500</v>
      </c>
      <c r="G103" s="54">
        <v>20000</v>
      </c>
      <c r="H103" s="54">
        <v>6039</v>
      </c>
      <c r="I103" s="56">
        <v>7851</v>
      </c>
      <c r="J103" s="56">
        <v>10011</v>
      </c>
      <c r="K103" s="56">
        <v>12552</v>
      </c>
      <c r="L103" s="55">
        <v>35346</v>
      </c>
    </row>
    <row r="104" spans="1:12">
      <c r="A104" s="42">
        <v>187</v>
      </c>
      <c r="B104" s="54">
        <v>4000</v>
      </c>
      <c r="C104" s="54">
        <f t="shared" si="0"/>
        <v>4000</v>
      </c>
      <c r="D104" s="54">
        <v>9050</v>
      </c>
      <c r="E104" s="54">
        <v>10500</v>
      </c>
      <c r="F104" s="54">
        <v>10500</v>
      </c>
      <c r="G104" s="54">
        <v>20000</v>
      </c>
      <c r="H104" s="54">
        <v>6375</v>
      </c>
      <c r="I104" s="56">
        <v>8254</v>
      </c>
      <c r="J104" s="56">
        <v>10488</v>
      </c>
      <c r="K104" s="56">
        <v>13109</v>
      </c>
      <c r="L104" s="55">
        <v>37857</v>
      </c>
    </row>
    <row r="105" spans="1:12">
      <c r="A105" s="42">
        <v>188</v>
      </c>
      <c r="B105" s="54">
        <v>4000</v>
      </c>
      <c r="C105" s="54">
        <f t="shared" si="0"/>
        <v>4000</v>
      </c>
      <c r="D105" s="54">
        <v>9353</v>
      </c>
      <c r="E105" s="54">
        <v>10500</v>
      </c>
      <c r="F105" s="54">
        <v>10500</v>
      </c>
      <c r="G105" s="54">
        <v>20000</v>
      </c>
      <c r="H105" s="54">
        <v>6724</v>
      </c>
      <c r="I105" s="56">
        <v>8671</v>
      </c>
      <c r="J105" s="56">
        <v>10980</v>
      </c>
      <c r="K105" s="56">
        <v>13682</v>
      </c>
      <c r="L105" s="55">
        <v>40468</v>
      </c>
    </row>
    <row r="106" spans="1:12">
      <c r="A106" s="42">
        <v>189</v>
      </c>
      <c r="B106" s="54">
        <v>4000</v>
      </c>
      <c r="C106" s="54">
        <f t="shared" si="0"/>
        <v>4000</v>
      </c>
      <c r="D106" s="54">
        <v>9660</v>
      </c>
      <c r="E106" s="54">
        <v>10500</v>
      </c>
      <c r="F106" s="54">
        <v>10500</v>
      </c>
      <c r="G106" s="54">
        <v>20000</v>
      </c>
      <c r="H106" s="54">
        <v>7086</v>
      </c>
      <c r="I106" s="56">
        <v>9103</v>
      </c>
      <c r="J106" s="56">
        <v>11488</v>
      </c>
      <c r="K106" s="56">
        <v>14273</v>
      </c>
      <c r="L106" s="55">
        <v>43179</v>
      </c>
    </row>
    <row r="107" spans="1:12">
      <c r="A107" s="42">
        <v>190</v>
      </c>
      <c r="B107" s="54">
        <v>4000</v>
      </c>
      <c r="C107" s="54">
        <f t="shared" si="0"/>
        <v>4000</v>
      </c>
      <c r="D107" s="54">
        <v>9973</v>
      </c>
      <c r="E107" s="54">
        <v>10500</v>
      </c>
      <c r="F107" s="54">
        <v>10500</v>
      </c>
      <c r="G107" s="54">
        <v>20000</v>
      </c>
      <c r="H107" s="54">
        <v>7462</v>
      </c>
      <c r="I107" s="56">
        <v>9550</v>
      </c>
      <c r="J107" s="56">
        <v>12012</v>
      </c>
      <c r="K107" s="56">
        <v>14881</v>
      </c>
      <c r="L107" s="55">
        <v>45990</v>
      </c>
    </row>
    <row r="108" spans="1:12">
      <c r="A108" s="42">
        <v>191</v>
      </c>
      <c r="B108" s="54">
        <v>6500</v>
      </c>
      <c r="C108" s="54">
        <f t="shared" si="0"/>
        <v>6500</v>
      </c>
      <c r="D108" s="54">
        <v>10000</v>
      </c>
      <c r="E108" s="54">
        <v>10500</v>
      </c>
      <c r="F108" s="54">
        <v>10500</v>
      </c>
      <c r="G108" s="54">
        <v>20000</v>
      </c>
      <c r="H108" s="54">
        <v>7851</v>
      </c>
      <c r="I108" s="56">
        <v>10011</v>
      </c>
      <c r="J108" s="56">
        <v>12552</v>
      </c>
      <c r="K108" s="56">
        <v>15506</v>
      </c>
      <c r="L108" s="55">
        <v>48901</v>
      </c>
    </row>
    <row r="109" spans="1:12">
      <c r="A109" s="42">
        <v>192</v>
      </c>
      <c r="B109" s="54">
        <v>6500</v>
      </c>
      <c r="C109" s="54">
        <f t="shared" si="0"/>
        <v>6500</v>
      </c>
      <c r="D109" s="54">
        <v>10000</v>
      </c>
      <c r="E109" s="54">
        <v>10500</v>
      </c>
      <c r="F109" s="54">
        <v>10500</v>
      </c>
      <c r="G109" s="54">
        <v>20000</v>
      </c>
      <c r="H109" s="54">
        <v>8254</v>
      </c>
      <c r="I109" s="56">
        <v>10488</v>
      </c>
      <c r="J109" s="56">
        <v>13109</v>
      </c>
      <c r="K109" s="56">
        <v>16149</v>
      </c>
      <c r="L109" s="55">
        <v>51912</v>
      </c>
    </row>
    <row r="110" spans="1:12">
      <c r="A110" s="42">
        <v>193</v>
      </c>
      <c r="B110" s="54">
        <v>6500</v>
      </c>
      <c r="C110" s="54">
        <f t="shared" si="0"/>
        <v>6500</v>
      </c>
      <c r="D110" s="54">
        <v>10000</v>
      </c>
      <c r="E110" s="54">
        <v>10500</v>
      </c>
      <c r="F110" s="54">
        <v>10500</v>
      </c>
      <c r="G110" s="54">
        <v>20000</v>
      </c>
      <c r="H110" s="54">
        <v>8671</v>
      </c>
      <c r="I110" s="56">
        <v>10980</v>
      </c>
      <c r="J110" s="56">
        <v>13109</v>
      </c>
      <c r="K110" s="56">
        <v>16810</v>
      </c>
      <c r="L110" s="55">
        <v>55023</v>
      </c>
    </row>
    <row r="111" spans="1:12">
      <c r="A111" s="42">
        <v>194</v>
      </c>
      <c r="B111" s="54">
        <v>6500</v>
      </c>
      <c r="C111" s="54">
        <f t="shared" si="0"/>
        <v>6500</v>
      </c>
      <c r="D111" s="54">
        <v>10000</v>
      </c>
      <c r="E111" s="54">
        <v>10500</v>
      </c>
      <c r="F111" s="54">
        <v>10500</v>
      </c>
      <c r="G111" s="54">
        <v>20000</v>
      </c>
      <c r="H111" s="54">
        <v>9103</v>
      </c>
      <c r="I111" s="56">
        <v>11488</v>
      </c>
      <c r="J111" s="56">
        <v>14273</v>
      </c>
      <c r="K111" s="56">
        <v>17490</v>
      </c>
      <c r="L111" s="55">
        <v>60000</v>
      </c>
    </row>
    <row r="112" spans="1:12">
      <c r="A112" s="42">
        <v>195</v>
      </c>
      <c r="B112" s="54">
        <v>6500</v>
      </c>
      <c r="C112" s="54">
        <f t="shared" si="0"/>
        <v>6500</v>
      </c>
      <c r="D112" s="54">
        <v>10000</v>
      </c>
      <c r="E112" s="54">
        <v>10500</v>
      </c>
      <c r="F112" s="54">
        <v>10500</v>
      </c>
      <c r="G112" s="54">
        <v>20000</v>
      </c>
      <c r="H112" s="54">
        <v>9550</v>
      </c>
      <c r="I112" s="56">
        <v>12012</v>
      </c>
      <c r="J112" s="56">
        <v>14881</v>
      </c>
      <c r="K112" s="56">
        <v>18188</v>
      </c>
      <c r="L112" s="55">
        <v>60000</v>
      </c>
    </row>
    <row r="113" spans="1:12">
      <c r="A113" s="42">
        <v>196</v>
      </c>
      <c r="B113" s="54">
        <v>6500</v>
      </c>
      <c r="C113" s="54">
        <f t="shared" ref="C113:C144" si="1">B113</f>
        <v>6500</v>
      </c>
      <c r="D113" s="54">
        <v>10000</v>
      </c>
      <c r="E113" s="54">
        <v>10500</v>
      </c>
      <c r="F113" s="54">
        <v>10500</v>
      </c>
      <c r="G113" s="54">
        <v>20000</v>
      </c>
      <c r="H113" s="54">
        <v>10011</v>
      </c>
      <c r="I113" s="56">
        <v>12552</v>
      </c>
      <c r="J113" s="56">
        <v>15506</v>
      </c>
      <c r="K113" s="56">
        <v>18905</v>
      </c>
      <c r="L113" s="55">
        <v>60000</v>
      </c>
    </row>
    <row r="114" spans="1:12">
      <c r="A114" s="42">
        <v>197</v>
      </c>
      <c r="B114" s="54">
        <v>6500</v>
      </c>
      <c r="C114" s="54">
        <f t="shared" si="1"/>
        <v>6500</v>
      </c>
      <c r="D114" s="54">
        <v>10000</v>
      </c>
      <c r="E114" s="54">
        <v>10500</v>
      </c>
      <c r="F114" s="54">
        <v>10500</v>
      </c>
      <c r="G114" s="54">
        <v>20000</v>
      </c>
      <c r="H114" s="54">
        <v>10488</v>
      </c>
      <c r="I114" s="56">
        <v>13109</v>
      </c>
      <c r="J114" s="56">
        <v>16149</v>
      </c>
      <c r="K114" s="56">
        <v>19641</v>
      </c>
      <c r="L114" s="55">
        <v>60000</v>
      </c>
    </row>
    <row r="115" spans="1:12">
      <c r="A115" s="42">
        <v>198</v>
      </c>
      <c r="B115" s="54">
        <v>6500</v>
      </c>
      <c r="C115" s="54">
        <f t="shared" si="1"/>
        <v>6500</v>
      </c>
      <c r="D115" s="54">
        <v>10000</v>
      </c>
      <c r="E115" s="54">
        <v>10500</v>
      </c>
      <c r="F115" s="54">
        <v>10500</v>
      </c>
      <c r="G115" s="54">
        <v>20000</v>
      </c>
      <c r="H115" s="54">
        <v>10980</v>
      </c>
      <c r="I115" s="56">
        <v>13682</v>
      </c>
      <c r="J115" s="56">
        <v>16810</v>
      </c>
      <c r="K115" s="56">
        <v>20396</v>
      </c>
      <c r="L115" s="55">
        <v>60000</v>
      </c>
    </row>
    <row r="116" spans="1:12">
      <c r="A116" s="42">
        <v>199</v>
      </c>
      <c r="B116" s="54">
        <v>6500</v>
      </c>
      <c r="C116" s="54">
        <f t="shared" si="1"/>
        <v>6500</v>
      </c>
      <c r="D116" s="54">
        <v>10000</v>
      </c>
      <c r="E116" s="54">
        <v>10500</v>
      </c>
      <c r="F116" s="54">
        <v>10500</v>
      </c>
      <c r="G116" s="54">
        <v>20000</v>
      </c>
      <c r="H116" s="54">
        <v>11488</v>
      </c>
      <c r="I116" s="56">
        <v>14723</v>
      </c>
      <c r="J116" s="56">
        <v>17490</v>
      </c>
      <c r="K116" s="56">
        <v>21171</v>
      </c>
      <c r="L116" s="55">
        <v>60000</v>
      </c>
    </row>
    <row r="117" spans="1:12">
      <c r="A117" s="42">
        <v>200</v>
      </c>
      <c r="B117" s="54">
        <v>6500</v>
      </c>
      <c r="C117" s="54">
        <f t="shared" si="1"/>
        <v>6500</v>
      </c>
      <c r="D117" s="54">
        <v>10000</v>
      </c>
      <c r="E117" s="54">
        <v>10500</v>
      </c>
      <c r="F117" s="54">
        <v>10500</v>
      </c>
      <c r="G117" s="54">
        <v>20000</v>
      </c>
      <c r="H117" s="54">
        <v>12012</v>
      </c>
      <c r="I117" s="56">
        <v>14881</v>
      </c>
      <c r="J117" s="56">
        <v>18188</v>
      </c>
      <c r="K117" s="56">
        <v>21966</v>
      </c>
      <c r="L117" s="55">
        <v>60000</v>
      </c>
    </row>
    <row r="118" spans="1:12">
      <c r="A118" s="42">
        <v>201</v>
      </c>
      <c r="B118" s="54">
        <v>8000</v>
      </c>
      <c r="C118" s="54">
        <f t="shared" si="1"/>
        <v>8000</v>
      </c>
      <c r="D118" s="54">
        <v>10000</v>
      </c>
      <c r="E118" s="54">
        <v>10500</v>
      </c>
      <c r="F118" s="54">
        <v>10500</v>
      </c>
      <c r="G118" s="54">
        <v>20000</v>
      </c>
      <c r="H118" s="54">
        <v>12552</v>
      </c>
      <c r="I118" s="56">
        <v>15506</v>
      </c>
      <c r="J118" s="56">
        <v>18905</v>
      </c>
      <c r="K118" s="56">
        <v>22781</v>
      </c>
      <c r="L118" s="55">
        <v>60000</v>
      </c>
    </row>
    <row r="119" spans="1:12">
      <c r="A119" s="42">
        <v>202</v>
      </c>
      <c r="B119" s="54">
        <v>8000</v>
      </c>
      <c r="C119" s="54">
        <f t="shared" si="1"/>
        <v>8000</v>
      </c>
      <c r="D119" s="54">
        <v>10000</v>
      </c>
      <c r="E119" s="54">
        <v>10500</v>
      </c>
      <c r="F119" s="54">
        <v>10500</v>
      </c>
      <c r="G119" s="54">
        <v>20000</v>
      </c>
      <c r="H119" s="54">
        <v>13109</v>
      </c>
      <c r="I119" s="56">
        <v>16149</v>
      </c>
      <c r="J119" s="56">
        <v>19641</v>
      </c>
      <c r="K119" s="56">
        <v>23616</v>
      </c>
      <c r="L119" s="55">
        <v>60000</v>
      </c>
    </row>
    <row r="120" spans="1:12">
      <c r="A120" s="42">
        <v>203</v>
      </c>
      <c r="B120" s="54">
        <v>8000</v>
      </c>
      <c r="C120" s="54">
        <f t="shared" si="1"/>
        <v>8000</v>
      </c>
      <c r="D120" s="54">
        <v>10000</v>
      </c>
      <c r="E120" s="54">
        <v>10500</v>
      </c>
      <c r="F120" s="54">
        <v>10500</v>
      </c>
      <c r="G120" s="54">
        <v>20000</v>
      </c>
      <c r="H120" s="54">
        <v>13682</v>
      </c>
      <c r="I120" s="56">
        <v>16810</v>
      </c>
      <c r="J120" s="56">
        <v>20396</v>
      </c>
      <c r="K120" s="56">
        <v>24472</v>
      </c>
      <c r="L120" s="55">
        <v>60000</v>
      </c>
    </row>
    <row r="121" spans="1:12">
      <c r="A121" s="42">
        <v>204</v>
      </c>
      <c r="B121" s="54">
        <v>8000</v>
      </c>
      <c r="C121" s="54">
        <f t="shared" si="1"/>
        <v>8000</v>
      </c>
      <c r="D121" s="54">
        <v>10000</v>
      </c>
      <c r="E121" s="54">
        <v>10500</v>
      </c>
      <c r="F121" s="54">
        <v>10500</v>
      </c>
      <c r="G121" s="54">
        <v>20000</v>
      </c>
      <c r="H121" s="54">
        <v>14273</v>
      </c>
      <c r="I121" s="56">
        <v>17490</v>
      </c>
      <c r="J121" s="56">
        <v>21171</v>
      </c>
      <c r="K121" s="56">
        <v>25349</v>
      </c>
      <c r="L121" s="55">
        <v>60000</v>
      </c>
    </row>
    <row r="122" spans="1:12">
      <c r="A122" s="42">
        <v>205</v>
      </c>
      <c r="B122" s="54">
        <v>8000</v>
      </c>
      <c r="C122" s="54">
        <f t="shared" si="1"/>
        <v>8000</v>
      </c>
      <c r="D122" s="54">
        <v>10000</v>
      </c>
      <c r="E122" s="54">
        <v>10500</v>
      </c>
      <c r="F122" s="54">
        <v>10500</v>
      </c>
      <c r="G122" s="54">
        <v>20000</v>
      </c>
      <c r="H122" s="54">
        <v>14881</v>
      </c>
      <c r="I122" s="56">
        <v>18188</v>
      </c>
      <c r="J122" s="56">
        <v>21966</v>
      </c>
      <c r="K122" s="56">
        <v>26247</v>
      </c>
      <c r="L122" s="55">
        <v>60000</v>
      </c>
    </row>
    <row r="123" spans="1:12">
      <c r="A123" s="42">
        <v>206</v>
      </c>
      <c r="B123" s="54">
        <v>8000</v>
      </c>
      <c r="C123" s="54">
        <f t="shared" si="1"/>
        <v>8000</v>
      </c>
      <c r="D123" s="54">
        <v>10000</v>
      </c>
      <c r="E123" s="54">
        <v>10500</v>
      </c>
      <c r="F123" s="54">
        <v>10500</v>
      </c>
      <c r="G123" s="54">
        <v>20000</v>
      </c>
      <c r="H123" s="54">
        <v>15506</v>
      </c>
      <c r="I123" s="56">
        <v>18905</v>
      </c>
      <c r="J123" s="56">
        <v>22781</v>
      </c>
      <c r="K123" s="56">
        <v>27166</v>
      </c>
      <c r="L123" s="55">
        <v>60000</v>
      </c>
    </row>
    <row r="124" spans="1:12">
      <c r="A124" s="42">
        <v>207</v>
      </c>
      <c r="B124" s="54">
        <v>8000</v>
      </c>
      <c r="C124" s="54">
        <f t="shared" si="1"/>
        <v>8000</v>
      </c>
      <c r="D124" s="54">
        <v>10000</v>
      </c>
      <c r="E124" s="54">
        <v>10500</v>
      </c>
      <c r="F124" s="54">
        <v>10500</v>
      </c>
      <c r="G124" s="54">
        <v>20000</v>
      </c>
      <c r="H124" s="54">
        <v>16149</v>
      </c>
      <c r="I124" s="56">
        <v>19641</v>
      </c>
      <c r="J124" s="56">
        <v>23616</v>
      </c>
      <c r="K124" s="56">
        <v>28107</v>
      </c>
      <c r="L124" s="55">
        <v>60000</v>
      </c>
    </row>
    <row r="125" spans="1:12">
      <c r="A125" s="42">
        <v>208</v>
      </c>
      <c r="B125" s="54">
        <v>8000</v>
      </c>
      <c r="C125" s="54">
        <f t="shared" si="1"/>
        <v>8000</v>
      </c>
      <c r="D125" s="54">
        <v>10000</v>
      </c>
      <c r="E125" s="54">
        <v>10500</v>
      </c>
      <c r="F125" s="54">
        <v>10500</v>
      </c>
      <c r="G125" s="54">
        <v>20000</v>
      </c>
      <c r="H125" s="54">
        <v>16810</v>
      </c>
      <c r="I125" s="56">
        <v>20396</v>
      </c>
      <c r="J125" s="56">
        <v>24472</v>
      </c>
      <c r="K125" s="56">
        <v>29070</v>
      </c>
      <c r="L125" s="55">
        <v>60000</v>
      </c>
    </row>
    <row r="126" spans="1:12">
      <c r="A126" s="42">
        <v>209</v>
      </c>
      <c r="B126" s="54">
        <v>8000</v>
      </c>
      <c r="C126" s="54">
        <f t="shared" si="1"/>
        <v>8000</v>
      </c>
      <c r="D126" s="54">
        <v>10000</v>
      </c>
      <c r="E126" s="54">
        <v>10500</v>
      </c>
      <c r="F126" s="54">
        <v>10500</v>
      </c>
      <c r="G126" s="54">
        <v>20000</v>
      </c>
      <c r="H126" s="54">
        <v>17490</v>
      </c>
      <c r="I126" s="56">
        <v>21171</v>
      </c>
      <c r="J126" s="56">
        <v>25349</v>
      </c>
      <c r="K126" s="56">
        <v>30056</v>
      </c>
      <c r="L126" s="55">
        <v>60000</v>
      </c>
    </row>
    <row r="127" spans="1:12">
      <c r="A127" s="42">
        <v>210</v>
      </c>
      <c r="B127" s="54">
        <v>8000</v>
      </c>
      <c r="C127" s="54">
        <f t="shared" si="1"/>
        <v>8000</v>
      </c>
      <c r="D127" s="54">
        <v>10000</v>
      </c>
      <c r="E127" s="54">
        <v>10500</v>
      </c>
      <c r="F127" s="54">
        <v>10500</v>
      </c>
      <c r="G127" s="54">
        <v>20000</v>
      </c>
      <c r="H127" s="54">
        <v>18188</v>
      </c>
      <c r="I127" s="56">
        <v>21966</v>
      </c>
      <c r="J127" s="56">
        <v>26247</v>
      </c>
      <c r="K127" s="56">
        <v>31063</v>
      </c>
      <c r="L127" s="55">
        <v>60000</v>
      </c>
    </row>
    <row r="128" spans="1:12">
      <c r="A128" s="42">
        <v>211</v>
      </c>
      <c r="B128" s="54">
        <v>8000</v>
      </c>
      <c r="C128" s="54">
        <f t="shared" si="1"/>
        <v>8000</v>
      </c>
      <c r="D128" s="54">
        <v>10000</v>
      </c>
      <c r="E128" s="54">
        <v>10500</v>
      </c>
      <c r="F128" s="54">
        <v>10500</v>
      </c>
      <c r="G128" s="54">
        <v>20000</v>
      </c>
      <c r="H128" s="54">
        <v>18905</v>
      </c>
      <c r="I128" s="56">
        <v>22781</v>
      </c>
      <c r="J128" s="56">
        <v>27166</v>
      </c>
      <c r="K128" s="56">
        <v>32094</v>
      </c>
      <c r="L128" s="55">
        <v>60000</v>
      </c>
    </row>
    <row r="129" spans="1:12">
      <c r="A129" s="42">
        <v>212</v>
      </c>
      <c r="B129" s="54">
        <v>8000</v>
      </c>
      <c r="C129" s="54">
        <f t="shared" si="1"/>
        <v>8000</v>
      </c>
      <c r="D129" s="54">
        <v>10000</v>
      </c>
      <c r="E129" s="54">
        <v>10500</v>
      </c>
      <c r="F129" s="54">
        <v>10500</v>
      </c>
      <c r="G129" s="54">
        <v>20000</v>
      </c>
      <c r="H129" s="54">
        <v>19641</v>
      </c>
      <c r="I129" s="56">
        <v>23616</v>
      </c>
      <c r="J129" s="56">
        <v>28107</v>
      </c>
      <c r="K129" s="56">
        <v>33147</v>
      </c>
      <c r="L129" s="55">
        <v>60000</v>
      </c>
    </row>
    <row r="130" spans="1:12">
      <c r="A130" s="42">
        <v>213</v>
      </c>
      <c r="B130" s="54">
        <v>8000</v>
      </c>
      <c r="C130" s="54">
        <f t="shared" si="1"/>
        <v>8000</v>
      </c>
      <c r="D130" s="54">
        <v>10000</v>
      </c>
      <c r="E130" s="54">
        <v>10500</v>
      </c>
      <c r="F130" s="54">
        <v>10500</v>
      </c>
      <c r="G130" s="54">
        <v>20000</v>
      </c>
      <c r="H130" s="54">
        <v>20000</v>
      </c>
      <c r="I130" s="56">
        <v>24472</v>
      </c>
      <c r="J130" s="56">
        <v>29070</v>
      </c>
      <c r="K130" s="56">
        <v>34224</v>
      </c>
      <c r="L130" s="55">
        <v>60000</v>
      </c>
    </row>
    <row r="131" spans="1:12">
      <c r="A131" s="42">
        <v>214</v>
      </c>
      <c r="B131" s="54">
        <v>8000</v>
      </c>
      <c r="C131" s="54">
        <f t="shared" si="1"/>
        <v>8000</v>
      </c>
      <c r="D131" s="54">
        <v>10000</v>
      </c>
      <c r="E131" s="54">
        <v>10500</v>
      </c>
      <c r="F131" s="54">
        <v>10500</v>
      </c>
      <c r="G131" s="54">
        <v>20000</v>
      </c>
      <c r="H131" s="54">
        <v>20000</v>
      </c>
      <c r="I131" s="56">
        <v>25349</v>
      </c>
      <c r="J131" s="56">
        <v>30056</v>
      </c>
      <c r="K131" s="56">
        <v>35324</v>
      </c>
      <c r="L131" s="55">
        <v>60000</v>
      </c>
    </row>
    <row r="132" spans="1:12">
      <c r="A132" s="42">
        <v>215</v>
      </c>
      <c r="B132" s="54">
        <v>8000</v>
      </c>
      <c r="C132" s="54">
        <f t="shared" si="1"/>
        <v>8000</v>
      </c>
      <c r="D132" s="54">
        <v>10000</v>
      </c>
      <c r="E132" s="54">
        <v>10500</v>
      </c>
      <c r="F132" s="54">
        <v>10500</v>
      </c>
      <c r="G132" s="54">
        <v>20000</v>
      </c>
      <c r="H132" s="54">
        <v>20000</v>
      </c>
      <c r="I132" s="56">
        <v>26247</v>
      </c>
      <c r="J132" s="56">
        <v>31063</v>
      </c>
      <c r="K132" s="56">
        <v>36447</v>
      </c>
      <c r="L132" s="55">
        <v>60000</v>
      </c>
    </row>
    <row r="133" spans="1:12">
      <c r="A133" s="42">
        <v>216</v>
      </c>
      <c r="B133" s="54">
        <v>8000</v>
      </c>
      <c r="C133" s="54">
        <f t="shared" si="1"/>
        <v>8000</v>
      </c>
      <c r="D133" s="54">
        <v>10000</v>
      </c>
      <c r="E133" s="54">
        <v>10500</v>
      </c>
      <c r="F133" s="54">
        <v>10500</v>
      </c>
      <c r="G133" s="54">
        <v>20000</v>
      </c>
      <c r="H133" s="54">
        <v>20000</v>
      </c>
      <c r="I133" s="56">
        <v>27166</v>
      </c>
      <c r="J133" s="56">
        <v>32094</v>
      </c>
      <c r="K133" s="56">
        <v>37595</v>
      </c>
      <c r="L133" s="55">
        <v>60000</v>
      </c>
    </row>
    <row r="134" spans="1:12">
      <c r="A134" s="42">
        <v>217</v>
      </c>
      <c r="B134" s="54">
        <v>8000</v>
      </c>
      <c r="C134" s="54">
        <f t="shared" si="1"/>
        <v>8000</v>
      </c>
      <c r="D134" s="54">
        <v>10000</v>
      </c>
      <c r="E134" s="54">
        <v>10500</v>
      </c>
      <c r="F134" s="54">
        <v>10500</v>
      </c>
      <c r="G134" s="54">
        <v>20000</v>
      </c>
      <c r="H134" s="54">
        <v>20000</v>
      </c>
      <c r="I134" s="56">
        <v>28107</v>
      </c>
      <c r="J134" s="56">
        <v>33147</v>
      </c>
      <c r="K134" s="56">
        <v>38767</v>
      </c>
      <c r="L134" s="55">
        <v>60000</v>
      </c>
    </row>
    <row r="135" spans="1:12">
      <c r="A135" s="42">
        <v>218</v>
      </c>
      <c r="B135" s="54">
        <v>8000</v>
      </c>
      <c r="C135" s="54">
        <f t="shared" si="1"/>
        <v>8000</v>
      </c>
      <c r="D135" s="54">
        <v>10000</v>
      </c>
      <c r="E135" s="54">
        <v>10500</v>
      </c>
      <c r="F135" s="54">
        <v>10500</v>
      </c>
      <c r="G135" s="54">
        <v>20000</v>
      </c>
      <c r="H135" s="54">
        <v>20000</v>
      </c>
      <c r="I135" s="56">
        <v>29070</v>
      </c>
      <c r="J135" s="56">
        <v>34224</v>
      </c>
      <c r="K135" s="56">
        <v>39964</v>
      </c>
      <c r="L135" s="55">
        <v>60000</v>
      </c>
    </row>
    <row r="136" spans="1:12">
      <c r="A136" s="42">
        <v>219</v>
      </c>
      <c r="B136" s="54">
        <v>8000</v>
      </c>
      <c r="C136" s="54">
        <f t="shared" si="1"/>
        <v>8000</v>
      </c>
      <c r="D136" s="54">
        <v>10000</v>
      </c>
      <c r="E136" s="54">
        <v>10500</v>
      </c>
      <c r="F136" s="54">
        <v>10500</v>
      </c>
      <c r="G136" s="54">
        <v>20000</v>
      </c>
      <c r="H136" s="54">
        <v>20000</v>
      </c>
      <c r="I136" s="56">
        <v>30000</v>
      </c>
      <c r="J136" s="56">
        <v>35324</v>
      </c>
      <c r="K136" s="56">
        <v>41185</v>
      </c>
      <c r="L136" s="55">
        <v>60000</v>
      </c>
    </row>
    <row r="137" spans="1:12">
      <c r="A137" s="42">
        <v>220</v>
      </c>
      <c r="B137" s="54">
        <v>8000</v>
      </c>
      <c r="C137" s="54">
        <f t="shared" si="1"/>
        <v>8000</v>
      </c>
      <c r="D137" s="54">
        <v>10000</v>
      </c>
      <c r="E137" s="54">
        <v>10500</v>
      </c>
      <c r="F137" s="54">
        <v>10500</v>
      </c>
      <c r="G137" s="54">
        <v>20000</v>
      </c>
      <c r="H137" s="54">
        <v>20000</v>
      </c>
      <c r="I137" s="56">
        <v>30000</v>
      </c>
      <c r="J137" s="56">
        <v>36447</v>
      </c>
      <c r="K137" s="56">
        <v>42431</v>
      </c>
      <c r="L137" s="55">
        <v>60000</v>
      </c>
    </row>
    <row r="138" spans="1:12">
      <c r="A138" s="42">
        <v>221</v>
      </c>
      <c r="B138" s="54">
        <v>8000</v>
      </c>
      <c r="C138" s="54">
        <f t="shared" si="1"/>
        <v>8000</v>
      </c>
      <c r="D138" s="54">
        <v>10000</v>
      </c>
      <c r="E138" s="54">
        <v>10500</v>
      </c>
      <c r="F138" s="54">
        <v>10500</v>
      </c>
      <c r="G138" s="54">
        <v>20000</v>
      </c>
      <c r="H138" s="54">
        <v>20000</v>
      </c>
      <c r="I138" s="56">
        <v>30000</v>
      </c>
      <c r="J138" s="56">
        <v>37595</v>
      </c>
      <c r="K138" s="56">
        <v>43703</v>
      </c>
      <c r="L138" s="55">
        <v>60000</v>
      </c>
    </row>
    <row r="139" spans="1:12">
      <c r="A139" s="42">
        <v>222</v>
      </c>
      <c r="B139" s="54">
        <v>8000</v>
      </c>
      <c r="C139" s="54">
        <f t="shared" si="1"/>
        <v>8000</v>
      </c>
      <c r="D139" s="54">
        <v>10000</v>
      </c>
      <c r="E139" s="54">
        <v>10500</v>
      </c>
      <c r="F139" s="54">
        <v>10500</v>
      </c>
      <c r="G139" s="54">
        <v>20000</v>
      </c>
      <c r="H139" s="54">
        <v>20000</v>
      </c>
      <c r="I139" s="56">
        <v>30000</v>
      </c>
      <c r="J139" s="56">
        <v>38767</v>
      </c>
      <c r="K139" s="56">
        <v>45000</v>
      </c>
      <c r="L139" s="55">
        <v>60000</v>
      </c>
    </row>
    <row r="140" spans="1:12">
      <c r="A140" s="42">
        <v>223</v>
      </c>
      <c r="B140" s="54">
        <v>8000</v>
      </c>
      <c r="C140" s="54">
        <f t="shared" si="1"/>
        <v>8000</v>
      </c>
      <c r="D140" s="54">
        <v>10000</v>
      </c>
      <c r="E140" s="54">
        <v>10500</v>
      </c>
      <c r="F140" s="54">
        <v>10500</v>
      </c>
      <c r="G140" s="54">
        <v>20000</v>
      </c>
      <c r="H140" s="54">
        <v>20000</v>
      </c>
      <c r="I140" s="56">
        <v>30000</v>
      </c>
      <c r="J140" s="56">
        <v>39964</v>
      </c>
      <c r="K140" s="56">
        <v>46323</v>
      </c>
      <c r="L140" s="55">
        <v>60000</v>
      </c>
    </row>
    <row r="141" spans="1:12">
      <c r="A141" s="42">
        <v>224</v>
      </c>
      <c r="B141" s="54">
        <v>8000</v>
      </c>
      <c r="C141" s="54">
        <f t="shared" si="1"/>
        <v>8000</v>
      </c>
      <c r="D141" s="54">
        <v>10000</v>
      </c>
      <c r="E141" s="54">
        <v>10500</v>
      </c>
      <c r="F141" s="54">
        <v>10500</v>
      </c>
      <c r="G141" s="54">
        <v>20000</v>
      </c>
      <c r="H141" s="54">
        <v>20000</v>
      </c>
      <c r="I141" s="56">
        <v>30000</v>
      </c>
      <c r="J141" s="56">
        <v>40000</v>
      </c>
      <c r="K141" s="56">
        <v>47672</v>
      </c>
      <c r="L141" s="55">
        <v>60000</v>
      </c>
    </row>
    <row r="142" spans="1:12">
      <c r="A142" s="42">
        <v>225</v>
      </c>
      <c r="B142" s="54">
        <v>8000</v>
      </c>
      <c r="C142" s="54">
        <f t="shared" si="1"/>
        <v>8000</v>
      </c>
      <c r="D142" s="54">
        <v>10000</v>
      </c>
      <c r="E142" s="54">
        <v>10500</v>
      </c>
      <c r="F142" s="54">
        <v>10500</v>
      </c>
      <c r="G142" s="54">
        <v>20000</v>
      </c>
      <c r="H142" s="54">
        <v>20000</v>
      </c>
      <c r="I142" s="56">
        <v>30000</v>
      </c>
      <c r="J142" s="56">
        <v>40000</v>
      </c>
      <c r="K142" s="56">
        <v>49047</v>
      </c>
      <c r="L142" s="55">
        <v>60000</v>
      </c>
    </row>
    <row r="143" spans="1:12">
      <c r="A143" s="42">
        <v>226</v>
      </c>
      <c r="B143" s="54">
        <v>8000</v>
      </c>
      <c r="C143" s="54">
        <f t="shared" si="1"/>
        <v>8000</v>
      </c>
      <c r="D143" s="54">
        <v>10000</v>
      </c>
      <c r="E143" s="54">
        <v>10500</v>
      </c>
      <c r="F143" s="54">
        <v>10500</v>
      </c>
      <c r="G143" s="54">
        <v>20000</v>
      </c>
      <c r="H143" s="54">
        <v>20000</v>
      </c>
      <c r="I143" s="56">
        <v>30000</v>
      </c>
      <c r="J143" s="56">
        <v>40000</v>
      </c>
      <c r="K143" s="56">
        <v>50000</v>
      </c>
      <c r="L143" s="55">
        <v>60000</v>
      </c>
    </row>
    <row r="144" spans="1:12">
      <c r="A144" s="53" t="s">
        <v>43</v>
      </c>
      <c r="B144" s="54">
        <v>8000</v>
      </c>
      <c r="C144" s="54">
        <f t="shared" si="1"/>
        <v>8000</v>
      </c>
      <c r="D144" s="54">
        <v>10000</v>
      </c>
      <c r="E144" s="54">
        <v>10500</v>
      </c>
      <c r="F144" s="54">
        <v>10500</v>
      </c>
      <c r="G144" s="54">
        <v>20000</v>
      </c>
      <c r="H144" s="54">
        <v>20000</v>
      </c>
      <c r="I144" s="56">
        <v>30000</v>
      </c>
      <c r="J144" s="56">
        <v>40000</v>
      </c>
      <c r="K144" s="56">
        <v>50000</v>
      </c>
      <c r="L144" s="55">
        <v>60000</v>
      </c>
    </row>
    <row r="145" spans="1:12">
      <c r="A145" s="42"/>
      <c r="B145" s="42"/>
      <c r="C145" s="42"/>
      <c r="D145" s="42"/>
      <c r="E145" s="42"/>
      <c r="F145" s="42"/>
      <c r="G145" s="42"/>
      <c r="H145" s="42"/>
      <c r="I145" s="43"/>
      <c r="J145" s="43"/>
      <c r="K145" s="43"/>
      <c r="L145" s="52"/>
    </row>
    <row r="146" spans="1:12">
      <c r="A146" s="42"/>
      <c r="B146" s="42"/>
      <c r="C146" s="42"/>
      <c r="D146" s="42"/>
      <c r="E146" s="42"/>
      <c r="F146" s="42"/>
      <c r="G146" s="42"/>
      <c r="H146" s="42"/>
      <c r="I146" s="43"/>
      <c r="J146" s="43"/>
      <c r="K146" s="43"/>
      <c r="L146" s="52"/>
    </row>
    <row r="147" spans="1:12">
      <c r="A147" s="42"/>
      <c r="B147" s="42"/>
      <c r="C147" s="42"/>
      <c r="D147" s="42"/>
      <c r="E147" s="42"/>
      <c r="F147" s="42"/>
      <c r="G147" s="42"/>
      <c r="H147" s="42"/>
      <c r="I147" s="43"/>
      <c r="J147" s="43"/>
      <c r="K147" s="43"/>
      <c r="L147" s="52"/>
    </row>
    <row r="148" spans="1:12">
      <c r="A148" s="42"/>
      <c r="B148" s="42"/>
      <c r="C148" s="42"/>
      <c r="D148" s="42"/>
      <c r="E148" s="42"/>
      <c r="F148" s="42"/>
      <c r="G148" s="42"/>
      <c r="H148" s="42"/>
      <c r="I148" s="43"/>
      <c r="J148" s="43"/>
      <c r="K148" s="43"/>
      <c r="L148" s="52"/>
    </row>
    <row r="149" spans="1:12">
      <c r="A149" s="42"/>
      <c r="B149" s="42"/>
      <c r="C149" s="42"/>
      <c r="D149" s="42"/>
      <c r="E149" s="42"/>
      <c r="F149" s="42"/>
      <c r="G149" s="42"/>
      <c r="H149" s="42"/>
      <c r="I149" s="43"/>
      <c r="J149" s="43"/>
      <c r="K149" s="43"/>
      <c r="L149" s="52"/>
    </row>
    <row r="150" spans="1:12">
      <c r="A150" s="42"/>
      <c r="B150" s="42"/>
      <c r="C150" s="42"/>
      <c r="D150" s="42"/>
      <c r="E150" s="42"/>
      <c r="F150" s="42"/>
      <c r="G150" s="42"/>
      <c r="H150" s="42"/>
      <c r="I150" s="43"/>
      <c r="J150" s="43"/>
      <c r="K150" s="43"/>
      <c r="L150" s="52"/>
    </row>
    <row r="151" spans="1:12">
      <c r="A151" s="42"/>
      <c r="B151" s="42"/>
      <c r="C151" s="42"/>
      <c r="D151" s="42"/>
      <c r="E151" s="42"/>
      <c r="F151" s="42"/>
      <c r="G151" s="42"/>
      <c r="H151" s="42"/>
      <c r="I151" s="43"/>
      <c r="J151" s="43"/>
      <c r="K151" s="43"/>
      <c r="L151" s="52"/>
    </row>
    <row r="152" spans="1:12">
      <c r="A152" s="42"/>
      <c r="B152" s="42"/>
      <c r="C152" s="42"/>
      <c r="D152" s="42"/>
      <c r="E152" s="42"/>
      <c r="F152" s="42"/>
      <c r="G152" s="42"/>
      <c r="H152" s="42"/>
      <c r="I152" s="43"/>
      <c r="J152" s="43"/>
      <c r="K152" s="43"/>
      <c r="L152" s="52"/>
    </row>
    <row r="153" spans="1:12">
      <c r="A153" s="42"/>
      <c r="B153" s="42"/>
      <c r="C153" s="42"/>
      <c r="D153" s="42"/>
      <c r="E153" s="42"/>
      <c r="F153" s="42"/>
      <c r="G153" s="42"/>
      <c r="H153" s="42"/>
      <c r="I153" s="43"/>
      <c r="J153" s="43"/>
      <c r="K153" s="43"/>
      <c r="L153" s="52"/>
    </row>
    <row r="154" spans="1:12">
      <c r="A154" s="42"/>
      <c r="B154" s="42"/>
      <c r="C154" s="42"/>
      <c r="D154" s="42"/>
      <c r="E154" s="42"/>
      <c r="F154" s="42"/>
      <c r="G154" s="42"/>
      <c r="H154" s="42"/>
      <c r="I154" s="43"/>
      <c r="J154" s="43"/>
      <c r="K154" s="43"/>
      <c r="L154" s="52"/>
    </row>
    <row r="155" spans="1:12">
      <c r="A155" s="42"/>
      <c r="B155" s="42"/>
      <c r="C155" s="42"/>
      <c r="D155" s="42"/>
      <c r="E155" s="42"/>
      <c r="F155" s="42"/>
      <c r="G155" s="42"/>
      <c r="H155" s="42"/>
      <c r="I155" s="43"/>
      <c r="J155" s="43"/>
      <c r="K155" s="43"/>
      <c r="L155" s="52"/>
    </row>
    <row r="156" spans="1:12">
      <c r="A156" s="42"/>
      <c r="B156" s="42"/>
      <c r="C156" s="42"/>
      <c r="D156" s="42"/>
      <c r="E156" s="42"/>
      <c r="F156" s="42"/>
      <c r="G156" s="42"/>
      <c r="H156" s="42"/>
      <c r="I156" s="43"/>
      <c r="J156" s="43"/>
      <c r="K156" s="43"/>
      <c r="L156" s="52"/>
    </row>
    <row r="157" spans="1:12">
      <c r="A157" s="42"/>
      <c r="B157" s="42"/>
      <c r="C157" s="42"/>
      <c r="D157" s="42"/>
      <c r="E157" s="42"/>
      <c r="F157" s="42"/>
      <c r="G157" s="42"/>
      <c r="H157" s="42"/>
      <c r="I157" s="43"/>
      <c r="J157" s="43"/>
      <c r="K157" s="43"/>
      <c r="L157" s="52"/>
    </row>
    <row r="158" spans="1:12">
      <c r="A158" s="42"/>
      <c r="B158" s="42"/>
      <c r="C158" s="42"/>
      <c r="D158" s="42"/>
      <c r="E158" s="42"/>
      <c r="F158" s="42"/>
      <c r="G158" s="42"/>
      <c r="H158" s="42"/>
      <c r="I158" s="43"/>
      <c r="J158" s="43"/>
      <c r="K158" s="43"/>
      <c r="L158" s="52"/>
    </row>
    <row r="159" spans="1:12">
      <c r="A159" s="42"/>
      <c r="B159" s="42"/>
      <c r="C159" s="42"/>
      <c r="D159" s="42"/>
      <c r="E159" s="42"/>
      <c r="F159" s="42"/>
      <c r="G159" s="42"/>
      <c r="H159" s="42"/>
      <c r="I159" s="43"/>
      <c r="J159" s="43"/>
      <c r="K159" s="43"/>
      <c r="L159" s="52"/>
    </row>
    <row r="160" spans="1:12">
      <c r="A160" s="42"/>
      <c r="B160" s="42"/>
      <c r="C160" s="42"/>
      <c r="D160" s="42"/>
      <c r="E160" s="42"/>
      <c r="F160" s="42"/>
      <c r="G160" s="42"/>
      <c r="H160" s="42"/>
      <c r="I160" s="43"/>
      <c r="J160" s="43"/>
      <c r="K160" s="43"/>
      <c r="L160" s="52"/>
    </row>
    <row r="161" spans="1:12">
      <c r="A161" s="42"/>
      <c r="B161" s="42"/>
      <c r="C161" s="42"/>
      <c r="D161" s="42"/>
      <c r="E161" s="42"/>
      <c r="F161" s="42"/>
      <c r="G161" s="42"/>
      <c r="H161" s="42"/>
      <c r="I161" s="43"/>
      <c r="J161" s="43"/>
      <c r="K161" s="43"/>
      <c r="L161" s="52"/>
    </row>
    <row r="162" spans="1:12">
      <c r="A162" s="42"/>
      <c r="B162" s="42"/>
      <c r="C162" s="42"/>
      <c r="D162" s="42"/>
      <c r="E162" s="42"/>
      <c r="F162" s="42"/>
      <c r="G162" s="42"/>
      <c r="H162" s="42"/>
      <c r="I162" s="43"/>
      <c r="J162" s="43"/>
      <c r="K162" s="43"/>
      <c r="L162" s="52"/>
    </row>
    <row r="163" spans="1:12">
      <c r="A163" s="42"/>
      <c r="B163" s="42"/>
      <c r="C163" s="42"/>
      <c r="D163" s="42"/>
      <c r="E163" s="42"/>
      <c r="F163" s="42"/>
      <c r="G163" s="42"/>
      <c r="H163" s="42"/>
      <c r="I163" s="43"/>
      <c r="J163" s="43"/>
      <c r="K163" s="43"/>
      <c r="L163" s="52"/>
    </row>
    <row r="164" spans="1:12">
      <c r="A164" s="42"/>
      <c r="B164" s="42"/>
      <c r="C164" s="42"/>
      <c r="D164" s="42"/>
      <c r="E164" s="42"/>
      <c r="F164" s="42"/>
      <c r="G164" s="42"/>
      <c r="H164" s="42"/>
      <c r="I164" s="43"/>
      <c r="J164" s="43"/>
      <c r="K164" s="43"/>
      <c r="L164" s="52"/>
    </row>
    <row r="165" spans="1:12">
      <c r="A165" s="42"/>
      <c r="B165" s="42"/>
      <c r="C165" s="42"/>
      <c r="D165" s="42"/>
      <c r="E165" s="42"/>
      <c r="F165" s="42"/>
      <c r="G165" s="42"/>
      <c r="H165" s="42"/>
      <c r="I165" s="43"/>
      <c r="J165" s="43"/>
      <c r="K165" s="43"/>
      <c r="L165" s="52"/>
    </row>
    <row r="166" spans="1:12">
      <c r="A166" s="42"/>
      <c r="B166" s="42"/>
      <c r="C166" s="42"/>
      <c r="D166" s="42"/>
      <c r="E166" s="42"/>
      <c r="F166" s="42"/>
      <c r="G166" s="42"/>
      <c r="H166" s="42"/>
      <c r="I166" s="43"/>
      <c r="J166" s="43"/>
      <c r="K166" s="43"/>
      <c r="L166" s="52"/>
    </row>
    <row r="167" spans="1:12">
      <c r="A167" s="42"/>
      <c r="B167" s="42"/>
      <c r="C167" s="42"/>
      <c r="D167" s="42"/>
      <c r="E167" s="42"/>
      <c r="F167" s="42"/>
      <c r="G167" s="42"/>
      <c r="H167" s="42"/>
      <c r="I167" s="43"/>
      <c r="J167" s="43"/>
      <c r="K167" s="43"/>
      <c r="L167" s="52"/>
    </row>
    <row r="168" spans="1:1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</row>
    <row r="169" spans="1:12" ht="15" customHeight="1">
      <c r="C169" s="44"/>
      <c r="D169" s="45"/>
      <c r="E169" s="46"/>
      <c r="F169" s="46"/>
      <c r="G169" s="45"/>
      <c r="H169" s="44"/>
      <c r="I169" s="44"/>
      <c r="J169" s="44"/>
      <c r="K169" s="44"/>
    </row>
    <row r="170" spans="1:12">
      <c r="C170" s="44"/>
      <c r="D170" s="47"/>
      <c r="E170" s="44"/>
      <c r="F170" s="46"/>
      <c r="G170" s="45"/>
      <c r="H170" s="45"/>
      <c r="I170" s="46"/>
      <c r="J170" s="46"/>
      <c r="K170" s="44"/>
    </row>
    <row r="171" spans="1:12">
      <c r="C171" s="44"/>
      <c r="D171" s="47"/>
      <c r="E171" s="47"/>
      <c r="F171" s="48"/>
      <c r="G171" s="48"/>
      <c r="H171" s="45"/>
      <c r="I171" s="46"/>
      <c r="J171" s="46"/>
      <c r="K171" s="44"/>
    </row>
    <row r="172" spans="1:12">
      <c r="C172" s="44"/>
      <c r="D172" s="47"/>
      <c r="E172" s="47"/>
      <c r="F172" s="48"/>
      <c r="G172" s="48"/>
      <c r="H172" s="48"/>
      <c r="I172" s="48"/>
      <c r="J172" s="48"/>
      <c r="K172" s="44"/>
    </row>
    <row r="173" spans="1:12">
      <c r="C173" s="44"/>
      <c r="D173" s="47"/>
      <c r="E173" s="47"/>
      <c r="F173" s="48"/>
      <c r="G173" s="48"/>
      <c r="H173" s="48"/>
      <c r="I173" s="48"/>
      <c r="J173" s="48"/>
      <c r="K173" s="44"/>
    </row>
    <row r="174" spans="1:12">
      <c r="C174" s="44"/>
      <c r="D174" s="47"/>
      <c r="E174" s="47"/>
      <c r="F174" s="48"/>
      <c r="G174" s="48"/>
      <c r="H174" s="48"/>
      <c r="I174" s="48"/>
      <c r="J174" s="48"/>
      <c r="K174" s="44"/>
    </row>
    <row r="175" spans="1:12">
      <c r="C175" s="44"/>
      <c r="D175" s="47"/>
      <c r="E175" s="47"/>
      <c r="F175" s="48"/>
      <c r="G175" s="48"/>
      <c r="H175" s="48"/>
      <c r="I175" s="48"/>
      <c r="J175" s="48"/>
      <c r="K175" s="44"/>
    </row>
    <row r="176" spans="1:12">
      <c r="C176" s="44"/>
      <c r="D176" s="47"/>
      <c r="E176" s="47"/>
      <c r="F176" s="48"/>
      <c r="G176" s="48"/>
      <c r="H176" s="48"/>
      <c r="I176" s="48"/>
      <c r="J176" s="48"/>
      <c r="K176" s="44"/>
    </row>
    <row r="177" spans="3:11">
      <c r="C177" s="44"/>
      <c r="D177" s="47"/>
      <c r="E177" s="47"/>
      <c r="F177" s="48"/>
      <c r="G177" s="48"/>
      <c r="H177" s="48"/>
      <c r="I177" s="48"/>
      <c r="J177" s="48"/>
      <c r="K177" s="44"/>
    </row>
    <row r="178" spans="3:11">
      <c r="C178" s="44"/>
      <c r="D178" s="47"/>
      <c r="E178" s="47"/>
      <c r="F178" s="48"/>
      <c r="G178" s="48"/>
      <c r="H178" s="48"/>
      <c r="I178" s="48"/>
      <c r="J178" s="48"/>
      <c r="K178" s="44"/>
    </row>
    <row r="179" spans="3:11">
      <c r="C179" s="44"/>
      <c r="D179" s="47"/>
      <c r="E179" s="47"/>
      <c r="F179" s="149"/>
      <c r="G179" s="57"/>
      <c r="H179" s="57"/>
      <c r="I179" s="48"/>
      <c r="J179" s="48"/>
      <c r="K179" s="44"/>
    </row>
    <row r="180" spans="3:11">
      <c r="C180" s="44"/>
      <c r="D180" s="47"/>
      <c r="E180" s="47"/>
      <c r="F180" s="149"/>
      <c r="G180" s="57"/>
      <c r="H180" s="57"/>
      <c r="I180" s="48"/>
      <c r="J180" s="48"/>
      <c r="K180" s="44"/>
    </row>
    <row r="181" spans="3:11">
      <c r="C181" s="44"/>
      <c r="D181" s="47"/>
      <c r="E181" s="47"/>
      <c r="F181" s="57"/>
      <c r="G181" s="57"/>
      <c r="H181" s="57"/>
      <c r="I181" s="48"/>
      <c r="J181" s="48"/>
      <c r="K181" s="44"/>
    </row>
    <row r="182" spans="3:11">
      <c r="C182" s="44"/>
      <c r="D182" s="47"/>
      <c r="E182" s="47"/>
      <c r="F182" s="57"/>
      <c r="G182" s="57"/>
      <c r="H182" s="57"/>
      <c r="I182" s="48"/>
      <c r="J182" s="48"/>
      <c r="K182" s="44"/>
    </row>
    <row r="183" spans="3:11">
      <c r="C183" s="44"/>
      <c r="D183" s="47"/>
      <c r="E183" s="47"/>
      <c r="F183" s="57"/>
      <c r="G183" s="57"/>
      <c r="H183" s="57"/>
      <c r="I183" s="48"/>
      <c r="J183" s="48"/>
      <c r="K183" s="44"/>
    </row>
    <row r="184" spans="3:11">
      <c r="C184" s="44"/>
      <c r="D184" s="47"/>
      <c r="E184" s="47"/>
      <c r="F184" s="57"/>
      <c r="G184" s="57"/>
      <c r="H184" s="57"/>
      <c r="I184" s="48"/>
      <c r="J184" s="48"/>
      <c r="K184" s="44"/>
    </row>
    <row r="185" spans="3:11">
      <c r="C185" s="44"/>
      <c r="D185" s="47"/>
      <c r="E185" s="47"/>
      <c r="F185" s="57"/>
      <c r="G185" s="57"/>
      <c r="H185" s="57"/>
      <c r="I185" s="48"/>
      <c r="J185" s="48"/>
      <c r="K185" s="44"/>
    </row>
    <row r="186" spans="3:11">
      <c r="C186" s="44"/>
      <c r="D186" s="47"/>
      <c r="E186" s="47"/>
      <c r="F186" s="57"/>
      <c r="G186" s="57"/>
      <c r="H186" s="57"/>
      <c r="I186" s="48"/>
      <c r="J186" s="48"/>
      <c r="K186" s="44"/>
    </row>
    <row r="187" spans="3:11">
      <c r="C187" s="44"/>
      <c r="D187" s="47"/>
      <c r="E187" s="47"/>
      <c r="F187" s="57"/>
      <c r="G187" s="57"/>
      <c r="H187" s="57"/>
      <c r="I187" s="48"/>
      <c r="J187" s="48"/>
      <c r="K187" s="44"/>
    </row>
    <row r="188" spans="3:11">
      <c r="C188" s="44"/>
      <c r="D188" s="47"/>
      <c r="E188" s="47"/>
      <c r="F188" s="57"/>
      <c r="G188" s="57"/>
      <c r="H188" s="57"/>
      <c r="I188" s="48"/>
      <c r="J188" s="48"/>
      <c r="K188" s="44"/>
    </row>
    <row r="189" spans="3:11">
      <c r="C189" s="44"/>
      <c r="D189" s="47"/>
      <c r="E189" s="47"/>
      <c r="F189" s="57"/>
      <c r="G189" s="57"/>
      <c r="H189" s="57"/>
      <c r="I189" s="48"/>
      <c r="J189" s="48"/>
      <c r="K189" s="44"/>
    </row>
    <row r="190" spans="3:11">
      <c r="C190" s="44"/>
      <c r="D190" s="47"/>
      <c r="E190" s="47"/>
      <c r="F190" s="57"/>
      <c r="G190" s="57"/>
      <c r="H190" s="57"/>
      <c r="I190" s="48"/>
      <c r="J190" s="48"/>
      <c r="K190" s="44"/>
    </row>
    <row r="191" spans="3:11">
      <c r="C191" s="44"/>
      <c r="D191" s="47"/>
      <c r="E191" s="47"/>
      <c r="F191" s="57"/>
      <c r="G191" s="57"/>
      <c r="H191" s="57"/>
      <c r="I191" s="48"/>
      <c r="J191" s="48"/>
      <c r="K191" s="44"/>
    </row>
    <row r="192" spans="3:11">
      <c r="C192" s="44"/>
      <c r="D192" s="47"/>
      <c r="E192" s="47"/>
      <c r="F192" s="57"/>
      <c r="G192" s="57"/>
      <c r="H192" s="57"/>
      <c r="I192" s="48"/>
      <c r="J192" s="48"/>
      <c r="K192" s="44"/>
    </row>
    <row r="193" spans="3:11">
      <c r="C193" s="44"/>
      <c r="D193" s="47"/>
      <c r="E193" s="47"/>
      <c r="F193" s="57"/>
      <c r="G193" s="57"/>
      <c r="H193" s="57"/>
      <c r="I193" s="48"/>
      <c r="J193" s="48"/>
      <c r="K193" s="44"/>
    </row>
    <row r="194" spans="3:11">
      <c r="C194" s="45"/>
      <c r="D194" s="47"/>
      <c r="E194" s="47"/>
      <c r="F194" s="57"/>
      <c r="G194" s="57"/>
      <c r="H194" s="57"/>
      <c r="I194" s="48"/>
      <c r="J194" s="48"/>
      <c r="K194" s="44"/>
    </row>
    <row r="195" spans="3:11">
      <c r="C195" s="45"/>
      <c r="D195" s="47"/>
      <c r="E195" s="47"/>
      <c r="F195" s="57"/>
      <c r="G195" s="57"/>
      <c r="H195" s="57"/>
      <c r="I195" s="48"/>
      <c r="J195" s="49"/>
      <c r="K195" s="44"/>
    </row>
    <row r="196" spans="3:11">
      <c r="C196" s="45"/>
      <c r="D196" s="47"/>
      <c r="E196" s="47"/>
      <c r="F196" s="57"/>
      <c r="G196" s="57"/>
      <c r="H196" s="57"/>
      <c r="I196" s="48"/>
      <c r="J196" s="49"/>
      <c r="K196" s="44"/>
    </row>
    <row r="197" spans="3:11">
      <c r="C197" s="48"/>
      <c r="D197" s="47"/>
      <c r="E197" s="47"/>
      <c r="F197" s="57"/>
      <c r="G197" s="57"/>
      <c r="H197" s="57"/>
      <c r="I197" s="48"/>
      <c r="J197" s="49"/>
      <c r="K197" s="44"/>
    </row>
    <row r="198" spans="3:11">
      <c r="C198" s="48"/>
      <c r="D198" s="47"/>
      <c r="E198" s="47"/>
      <c r="F198" s="57"/>
      <c r="G198" s="57"/>
      <c r="H198" s="57"/>
      <c r="I198" s="48"/>
      <c r="J198" s="49"/>
      <c r="K198" s="44"/>
    </row>
    <row r="199" spans="3:11">
      <c r="C199" s="48"/>
      <c r="D199" s="47"/>
      <c r="E199" s="47"/>
      <c r="F199" s="57"/>
      <c r="G199" s="57"/>
      <c r="H199" s="57"/>
      <c r="I199" s="48"/>
      <c r="J199" s="49"/>
      <c r="K199" s="44"/>
    </row>
    <row r="200" spans="3:11">
      <c r="C200" s="48"/>
      <c r="D200" s="47"/>
      <c r="E200" s="47"/>
      <c r="F200" s="57"/>
      <c r="G200" s="57"/>
      <c r="H200" s="57"/>
      <c r="I200" s="49"/>
      <c r="J200" s="49"/>
      <c r="K200" s="44"/>
    </row>
    <row r="201" spans="3:11">
      <c r="C201" s="48"/>
      <c r="D201" s="47"/>
      <c r="E201" s="47"/>
      <c r="F201" s="57"/>
      <c r="G201" s="57"/>
      <c r="H201" s="57"/>
      <c r="I201" s="49"/>
      <c r="J201" s="49"/>
      <c r="K201" s="44"/>
    </row>
    <row r="202" spans="3:11">
      <c r="C202" s="48"/>
      <c r="D202" s="47"/>
      <c r="E202" s="47"/>
      <c r="F202" s="57"/>
      <c r="G202" s="57"/>
      <c r="H202" s="57"/>
      <c r="I202" s="49"/>
      <c r="J202" s="49"/>
      <c r="K202" s="44"/>
    </row>
    <row r="203" spans="3:11">
      <c r="C203" s="48"/>
      <c r="D203" s="47"/>
      <c r="E203" s="47"/>
      <c r="F203" s="57"/>
      <c r="G203" s="57"/>
      <c r="H203" s="57"/>
      <c r="I203" s="49"/>
      <c r="J203" s="49"/>
      <c r="K203" s="44"/>
    </row>
    <row r="204" spans="3:11">
      <c r="C204" s="48"/>
      <c r="D204" s="47"/>
      <c r="E204" s="47"/>
      <c r="F204" s="57"/>
      <c r="G204" s="57"/>
      <c r="H204" s="50"/>
      <c r="I204" s="49"/>
      <c r="J204" s="49"/>
      <c r="K204" s="44"/>
    </row>
    <row r="205" spans="3:11">
      <c r="C205" s="48"/>
      <c r="D205" s="47"/>
      <c r="E205" s="47"/>
      <c r="F205" s="57"/>
      <c r="G205" s="57"/>
      <c r="H205" s="50"/>
      <c r="I205" s="49"/>
      <c r="J205" s="49"/>
      <c r="K205" s="44"/>
    </row>
    <row r="206" spans="3:11">
      <c r="C206" s="48"/>
      <c r="D206" s="47"/>
      <c r="E206" s="47"/>
      <c r="F206" s="57"/>
      <c r="G206" s="57"/>
      <c r="H206" s="50"/>
      <c r="I206" s="49"/>
      <c r="J206" s="49"/>
      <c r="K206" s="44"/>
    </row>
    <row r="207" spans="3:11">
      <c r="C207" s="48"/>
      <c r="D207" s="47"/>
      <c r="E207" s="47"/>
      <c r="F207" s="57"/>
      <c r="G207" s="57"/>
      <c r="H207" s="50"/>
      <c r="I207" s="49"/>
      <c r="J207" s="49"/>
      <c r="K207" s="44"/>
    </row>
    <row r="208" spans="3:11">
      <c r="C208" s="48"/>
      <c r="D208" s="47"/>
      <c r="E208" s="47"/>
      <c r="F208" s="57"/>
      <c r="G208" s="57"/>
      <c r="H208" s="50"/>
      <c r="I208" s="49"/>
      <c r="J208" s="49"/>
      <c r="K208" s="44"/>
    </row>
    <row r="209" spans="3:11">
      <c r="C209" s="48"/>
      <c r="D209" s="47"/>
      <c r="E209" s="47"/>
      <c r="F209" s="57"/>
      <c r="G209" s="50"/>
      <c r="H209" s="50"/>
      <c r="I209" s="49"/>
      <c r="J209" s="49"/>
      <c r="K209" s="44"/>
    </row>
    <row r="210" spans="3:11">
      <c r="C210" s="48"/>
      <c r="D210" s="47"/>
      <c r="E210" s="47"/>
      <c r="F210" s="57"/>
      <c r="G210" s="50"/>
      <c r="H210" s="50"/>
      <c r="I210" s="49"/>
      <c r="J210" s="49"/>
      <c r="K210" s="44"/>
    </row>
    <row r="211" spans="3:11">
      <c r="C211" s="48"/>
      <c r="D211" s="47"/>
      <c r="E211" s="47"/>
      <c r="F211" s="57"/>
      <c r="G211" s="50"/>
      <c r="H211" s="50"/>
      <c r="I211" s="49"/>
      <c r="J211" s="49"/>
      <c r="K211" s="44"/>
    </row>
    <row r="212" spans="3:11">
      <c r="C212" s="48"/>
      <c r="D212" s="47"/>
      <c r="E212" s="47"/>
      <c r="F212" s="57"/>
      <c r="G212" s="50"/>
      <c r="H212" s="50"/>
      <c r="I212" s="49"/>
      <c r="J212" s="49"/>
      <c r="K212" s="44"/>
    </row>
    <row r="213" spans="3:11">
      <c r="C213" s="48"/>
      <c r="D213" s="47"/>
      <c r="E213" s="47"/>
      <c r="F213" s="57"/>
      <c r="G213" s="50"/>
      <c r="H213" s="50"/>
      <c r="I213" s="49"/>
      <c r="J213" s="49"/>
      <c r="K213" s="44"/>
    </row>
    <row r="214" spans="3:11">
      <c r="C214" s="48"/>
      <c r="D214" s="47"/>
      <c r="E214" s="47"/>
      <c r="F214" s="57"/>
      <c r="G214" s="50"/>
      <c r="H214" s="50"/>
      <c r="I214" s="49"/>
      <c r="J214" s="49"/>
      <c r="K214" s="44"/>
    </row>
    <row r="215" spans="3:11">
      <c r="C215" s="48"/>
      <c r="D215" s="47"/>
      <c r="E215" s="47"/>
      <c r="F215" s="57"/>
      <c r="G215" s="50"/>
      <c r="H215" s="50"/>
      <c r="I215" s="49"/>
      <c r="J215" s="49"/>
      <c r="K215" s="44"/>
    </row>
    <row r="216" spans="3:11">
      <c r="C216" s="48"/>
      <c r="D216" s="47"/>
      <c r="E216" s="47"/>
      <c r="F216" s="57"/>
      <c r="G216" s="50"/>
      <c r="H216" s="50"/>
      <c r="I216" s="49"/>
      <c r="J216" s="49"/>
      <c r="K216" s="44"/>
    </row>
    <row r="217" spans="3:11">
      <c r="C217" s="48"/>
      <c r="D217" s="47"/>
      <c r="E217" s="47"/>
      <c r="F217" s="57"/>
      <c r="G217" s="50"/>
      <c r="H217" s="50"/>
      <c r="I217" s="49"/>
      <c r="J217" s="49"/>
      <c r="K217" s="44"/>
    </row>
    <row r="218" spans="3:11">
      <c r="C218" s="48"/>
      <c r="D218" s="47"/>
      <c r="E218" s="47"/>
      <c r="F218" s="57"/>
      <c r="G218" s="50"/>
      <c r="H218" s="50"/>
      <c r="I218" s="49"/>
      <c r="J218" s="49"/>
      <c r="K218" s="44"/>
    </row>
    <row r="219" spans="3:11">
      <c r="C219" s="48"/>
      <c r="D219" s="47"/>
      <c r="E219" s="47"/>
      <c r="F219" s="57"/>
      <c r="G219" s="50"/>
      <c r="H219" s="50"/>
      <c r="I219" s="49"/>
      <c r="J219" s="49"/>
      <c r="K219" s="44"/>
    </row>
    <row r="220" spans="3:11">
      <c r="C220" s="48"/>
      <c r="D220" s="47"/>
      <c r="E220" s="47"/>
      <c r="F220" s="57"/>
      <c r="G220" s="50"/>
      <c r="H220" s="50"/>
      <c r="I220" s="49"/>
      <c r="J220" s="49"/>
      <c r="K220" s="44"/>
    </row>
    <row r="221" spans="3:11">
      <c r="C221" s="48"/>
      <c r="D221" s="47"/>
      <c r="E221" s="47"/>
      <c r="F221" s="57"/>
      <c r="G221" s="50"/>
      <c r="H221" s="50"/>
      <c r="I221" s="49"/>
      <c r="J221" s="49"/>
      <c r="K221" s="44"/>
    </row>
    <row r="222" spans="3:11">
      <c r="C222" s="48"/>
      <c r="D222" s="47"/>
      <c r="E222" s="47"/>
      <c r="F222" s="57"/>
      <c r="G222" s="50"/>
      <c r="H222" s="50"/>
      <c r="I222" s="49"/>
      <c r="J222" s="49"/>
      <c r="K222" s="44"/>
    </row>
    <row r="223" spans="3:11">
      <c r="C223" s="48"/>
      <c r="D223" s="47"/>
      <c r="E223" s="47"/>
      <c r="F223" s="57"/>
      <c r="G223" s="50"/>
      <c r="H223" s="50"/>
      <c r="I223" s="49"/>
      <c r="J223" s="49"/>
      <c r="K223" s="44"/>
    </row>
    <row r="224" spans="3:11">
      <c r="C224" s="48"/>
      <c r="D224" s="47"/>
      <c r="E224" s="47"/>
      <c r="F224" s="57"/>
      <c r="G224" s="50"/>
      <c r="H224" s="50"/>
      <c r="I224" s="49"/>
      <c r="J224" s="49"/>
      <c r="K224" s="44"/>
    </row>
    <row r="225" spans="1:11">
      <c r="C225" s="48"/>
      <c r="D225" s="47"/>
      <c r="E225" s="47"/>
      <c r="F225" s="57"/>
      <c r="G225" s="50"/>
      <c r="H225" s="50"/>
      <c r="I225" s="49"/>
      <c r="J225" s="49"/>
      <c r="K225" s="44"/>
    </row>
    <row r="226" spans="1:11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1:11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1:11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1:11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1:11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1:11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1:11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1:11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1:11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1:11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1:11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1:11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1:11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1:11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1:11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1:11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1:11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1:11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1:11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1:11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1:11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1:11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1:11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1:11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1:11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1:11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1:11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1:11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1:11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1:11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1:11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1:11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1:11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1:11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0" spans="1:11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</row>
    <row r="261" spans="1:11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1:11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  <row r="263" spans="1:11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</row>
    <row r="264" spans="1:11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</row>
    <row r="265" spans="1:11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</row>
    <row r="266" spans="1:11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</row>
    <row r="267" spans="1:11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</row>
    <row r="268" spans="1:11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</row>
    <row r="269" spans="1:11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</row>
    <row r="270" spans="1:11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</row>
    <row r="271" spans="1:11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</row>
    <row r="272" spans="1:11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</row>
    <row r="273" spans="1:11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</row>
    <row r="274" spans="1:11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  <row r="275" spans="1:11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</row>
    <row r="276" spans="1:11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</row>
    <row r="277" spans="1:11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</row>
    <row r="278" spans="1:11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</row>
    <row r="279" spans="1:11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</row>
    <row r="280" spans="1:11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</row>
    <row r="281" spans="1:11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</row>
    <row r="282" spans="1:11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</row>
    <row r="283" spans="1:11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</row>
    <row r="284" spans="1:11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</row>
    <row r="285" spans="1:11">
      <c r="F285" s="57"/>
      <c r="G285" s="50"/>
      <c r="H285" s="50"/>
    </row>
    <row r="286" spans="1:11">
      <c r="F286" s="57"/>
      <c r="G286" s="50"/>
      <c r="H286" s="50"/>
    </row>
    <row r="287" spans="1:11">
      <c r="F287" s="57"/>
      <c r="G287" s="50"/>
      <c r="H287" s="50"/>
    </row>
    <row r="288" spans="1:11">
      <c r="F288" s="57"/>
      <c r="G288" s="50"/>
      <c r="H288" s="50"/>
    </row>
    <row r="289" spans="6:8">
      <c r="F289" s="57"/>
      <c r="G289" s="50"/>
      <c r="H289" s="50"/>
    </row>
  </sheetData>
  <mergeCells count="1">
    <mergeCell ref="F179:F18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7" sqref="G7"/>
    </sheetView>
  </sheetViews>
  <sheetFormatPr baseColWidth="10" defaultRowHeight="15"/>
  <sheetData>
    <row r="1" spans="1:9">
      <c r="A1" s="81" t="s">
        <v>79</v>
      </c>
    </row>
    <row r="4" spans="1:9">
      <c r="C4" s="71" t="s">
        <v>66</v>
      </c>
      <c r="D4" s="71" t="s">
        <v>67</v>
      </c>
      <c r="E4" s="71" t="s">
        <v>68</v>
      </c>
      <c r="F4" s="71" t="s">
        <v>69</v>
      </c>
      <c r="G4" s="71" t="s">
        <v>70</v>
      </c>
      <c r="H4" s="71" t="s">
        <v>71</v>
      </c>
      <c r="I4" s="71" t="s">
        <v>72</v>
      </c>
    </row>
    <row r="5" spans="1:9">
      <c r="B5" s="150" t="s">
        <v>73</v>
      </c>
      <c r="C5" s="150"/>
      <c r="D5" s="150"/>
      <c r="E5" s="150"/>
      <c r="F5" s="150"/>
      <c r="G5" s="150"/>
      <c r="H5" s="150"/>
      <c r="I5" s="150"/>
    </row>
    <row r="6" spans="1:9">
      <c r="B6" s="72" t="s">
        <v>74</v>
      </c>
      <c r="C6" s="73">
        <v>16868</v>
      </c>
      <c r="D6" s="73">
        <v>20166</v>
      </c>
      <c r="E6" s="73">
        <v>69175</v>
      </c>
      <c r="F6" s="73">
        <v>157927</v>
      </c>
      <c r="G6" s="73">
        <v>192264</v>
      </c>
      <c r="H6" s="73">
        <v>226447</v>
      </c>
      <c r="I6" s="73">
        <v>29192</v>
      </c>
    </row>
    <row r="7" spans="1:9">
      <c r="B7" s="74" t="s">
        <v>75</v>
      </c>
      <c r="C7" s="75">
        <v>16868</v>
      </c>
      <c r="D7" s="75">
        <v>20166</v>
      </c>
      <c r="E7" s="75">
        <v>69077</v>
      </c>
      <c r="F7" s="75">
        <v>140760</v>
      </c>
      <c r="G7" s="75">
        <v>168333</v>
      </c>
      <c r="H7" s="75">
        <v>201582</v>
      </c>
      <c r="I7" s="75">
        <v>23676</v>
      </c>
    </row>
    <row r="8" spans="1:9" ht="24">
      <c r="B8" s="76" t="s">
        <v>76</v>
      </c>
      <c r="C8" s="77"/>
      <c r="D8" s="77"/>
      <c r="E8" s="77"/>
      <c r="F8" s="77"/>
      <c r="G8" s="77"/>
      <c r="H8" s="78">
        <v>31226</v>
      </c>
      <c r="I8" s="78">
        <v>6519</v>
      </c>
    </row>
    <row r="9" spans="1:9">
      <c r="B9" s="79" t="s">
        <v>77</v>
      </c>
      <c r="C9" s="75">
        <v>0</v>
      </c>
      <c r="D9" s="75">
        <v>0</v>
      </c>
      <c r="E9" s="75">
        <v>98</v>
      </c>
      <c r="F9" s="75">
        <v>17167</v>
      </c>
      <c r="G9" s="75">
        <v>23931</v>
      </c>
      <c r="H9" s="75">
        <v>24865</v>
      </c>
      <c r="I9" s="75">
        <v>5516</v>
      </c>
    </row>
    <row r="10" spans="1:9">
      <c r="B10" s="150" t="s">
        <v>78</v>
      </c>
      <c r="C10" s="150"/>
      <c r="D10" s="150"/>
      <c r="E10" s="150"/>
      <c r="F10" s="150"/>
      <c r="G10" s="150"/>
      <c r="H10" s="150"/>
      <c r="I10" s="150"/>
    </row>
    <row r="11" spans="1:9" ht="15.75" thickBot="1">
      <c r="B11" s="72" t="s">
        <v>74</v>
      </c>
      <c r="C11" s="80">
        <v>14548</v>
      </c>
      <c r="D11" s="80">
        <v>15099</v>
      </c>
      <c r="E11" s="80">
        <v>33858</v>
      </c>
      <c r="F11" s="80">
        <v>86800</v>
      </c>
      <c r="G11" s="80">
        <v>82622</v>
      </c>
      <c r="H11" s="80">
        <v>71644</v>
      </c>
      <c r="I11" s="80">
        <v>6000</v>
      </c>
    </row>
    <row r="12" spans="1:9" ht="15.75" thickTop="1"/>
    <row r="13" spans="1:9">
      <c r="B13" s="147" t="s">
        <v>111</v>
      </c>
      <c r="C13" s="147"/>
      <c r="D13" s="147"/>
      <c r="E13" s="147"/>
      <c r="F13" s="147"/>
      <c r="G13" s="147"/>
      <c r="H13" s="147"/>
    </row>
  </sheetData>
  <mergeCells count="3">
    <mergeCell ref="B5:I5"/>
    <mergeCell ref="B10:I10"/>
    <mergeCell ref="B13:H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31" workbookViewId="0">
      <selection activeCell="L41" sqref="L41"/>
    </sheetView>
  </sheetViews>
  <sheetFormatPr baseColWidth="10" defaultRowHeight="15"/>
  <cols>
    <col min="2" max="2" width="24.42578125" customWidth="1"/>
    <col min="3" max="3" width="11.85546875" bestFit="1" customWidth="1"/>
    <col min="4" max="4" width="13" customWidth="1"/>
    <col min="12" max="12" width="25.42578125" customWidth="1"/>
    <col min="13" max="13" width="13.85546875" customWidth="1"/>
  </cols>
  <sheetData>
    <row r="1" spans="1:13">
      <c r="A1" s="3" t="s">
        <v>340</v>
      </c>
      <c r="E1" t="s">
        <v>341</v>
      </c>
      <c r="H1" s="173">
        <v>0.46536605472589493</v>
      </c>
    </row>
    <row r="3" spans="1:13">
      <c r="B3" t="s">
        <v>51</v>
      </c>
      <c r="C3" s="174">
        <v>1576950</v>
      </c>
    </row>
    <row r="4" spans="1:13">
      <c r="B4" t="s">
        <v>54</v>
      </c>
      <c r="C4" s="60">
        <f>C3*H1</f>
        <v>733859</v>
      </c>
    </row>
    <row r="5" spans="1:13">
      <c r="B5" t="s">
        <v>332</v>
      </c>
      <c r="C5" s="60">
        <f>C3-C4</f>
        <v>843091</v>
      </c>
    </row>
    <row r="7" spans="1:13">
      <c r="A7" s="3" t="s">
        <v>342</v>
      </c>
      <c r="G7" t="s">
        <v>343</v>
      </c>
    </row>
    <row r="8" spans="1:13">
      <c r="C8" s="69" t="s">
        <v>344</v>
      </c>
      <c r="D8" s="69" t="s">
        <v>345</v>
      </c>
      <c r="E8" t="s">
        <v>346</v>
      </c>
      <c r="H8" s="69" t="s">
        <v>344</v>
      </c>
      <c r="I8" s="69" t="s">
        <v>345</v>
      </c>
    </row>
    <row r="9" spans="1:13">
      <c r="B9" s="9" t="s">
        <v>126</v>
      </c>
      <c r="C9" s="175">
        <f>C4*C18</f>
        <v>134296.19699999999</v>
      </c>
      <c r="D9" s="174">
        <f>E9-C9</f>
        <v>73067.803000000014</v>
      </c>
      <c r="E9" s="176">
        <v>207364</v>
      </c>
      <c r="F9" s="175"/>
      <c r="G9" s="9" t="s">
        <v>126</v>
      </c>
      <c r="H9" s="177">
        <f>C9/$C$13</f>
        <v>0.18299999999999997</v>
      </c>
      <c r="I9" s="177">
        <f>D9/$D$13</f>
        <v>8.6666567428664298E-2</v>
      </c>
      <c r="K9" s="178" t="s">
        <v>344</v>
      </c>
      <c r="L9" s="9" t="s">
        <v>126</v>
      </c>
      <c r="M9" s="177">
        <v>0.18299999999999997</v>
      </c>
    </row>
    <row r="10" spans="1:13">
      <c r="B10" s="9" t="s">
        <v>347</v>
      </c>
      <c r="C10" s="175">
        <f>C4*C21</f>
        <v>33023.654999999999</v>
      </c>
      <c r="D10" s="179">
        <f>E10-C10</f>
        <v>94412.345000000001</v>
      </c>
      <c r="E10" s="176">
        <v>127436</v>
      </c>
      <c r="G10" s="9" t="s">
        <v>347</v>
      </c>
      <c r="H10" s="177">
        <f t="shared" ref="H10:H12" si="0">C10/$C$13</f>
        <v>4.4999999999999998E-2</v>
      </c>
      <c r="I10" s="177">
        <f t="shared" ref="I10:I12" si="1">D10/$D$13</f>
        <v>0.11198357591292044</v>
      </c>
      <c r="K10" s="178"/>
      <c r="L10" s="9" t="s">
        <v>347</v>
      </c>
      <c r="M10" s="177">
        <v>4.4999999999999998E-2</v>
      </c>
    </row>
    <row r="11" spans="1:13">
      <c r="B11" s="9" t="s">
        <v>348</v>
      </c>
      <c r="C11">
        <f>C4*(C19+C23)</f>
        <v>171723.00600000002</v>
      </c>
      <c r="D11" s="179">
        <f t="shared" ref="D11:D12" si="2">E11-C11</f>
        <v>170513.99399999998</v>
      </c>
      <c r="E11" s="60">
        <f>C3-E9-E10-E12</f>
        <v>342237</v>
      </c>
      <c r="F11" s="180"/>
      <c r="G11" s="9" t="s">
        <v>348</v>
      </c>
      <c r="H11" s="177">
        <f t="shared" si="0"/>
        <v>0.23400000000000004</v>
      </c>
      <c r="I11" s="177">
        <f t="shared" si="1"/>
        <v>0.20224862322098086</v>
      </c>
      <c r="K11" s="178"/>
      <c r="L11" s="9" t="s">
        <v>348</v>
      </c>
      <c r="M11" s="177">
        <v>0.23400000000000004</v>
      </c>
    </row>
    <row r="12" spans="1:13">
      <c r="B12" s="9" t="s">
        <v>349</v>
      </c>
      <c r="C12" s="175">
        <f>C4-C9-C10-C11</f>
        <v>394816.14199999999</v>
      </c>
      <c r="D12" s="179">
        <f t="shared" si="2"/>
        <v>505096.85800000001</v>
      </c>
      <c r="E12" s="59">
        <v>899913</v>
      </c>
      <c r="G12" s="9" t="s">
        <v>349</v>
      </c>
      <c r="H12" s="177">
        <f t="shared" si="0"/>
        <v>0.53800000000000003</v>
      </c>
      <c r="I12" s="177">
        <f t="shared" si="1"/>
        <v>0.59910123343743438</v>
      </c>
      <c r="K12" s="178"/>
      <c r="L12" s="9" t="s">
        <v>349</v>
      </c>
      <c r="M12" s="177">
        <v>0.53800000000000003</v>
      </c>
    </row>
    <row r="13" spans="1:13">
      <c r="C13" s="175">
        <f>+SUM(C9:C12)</f>
        <v>733859</v>
      </c>
      <c r="D13" s="175">
        <f>+SUM(D9:D12)</f>
        <v>843091</v>
      </c>
      <c r="K13" s="178" t="s">
        <v>345</v>
      </c>
      <c r="L13" s="9" t="s">
        <v>126</v>
      </c>
      <c r="M13" s="177">
        <v>8.6666567428664298E-2</v>
      </c>
    </row>
    <row r="14" spans="1:13">
      <c r="K14" s="178"/>
      <c r="L14" s="9" t="s">
        <v>347</v>
      </c>
      <c r="M14" s="177">
        <v>0.11198357591292044</v>
      </c>
    </row>
    <row r="15" spans="1:13">
      <c r="B15" s="181" t="s">
        <v>350</v>
      </c>
      <c r="K15" s="178"/>
      <c r="L15" s="9" t="s">
        <v>348</v>
      </c>
      <c r="M15" s="177">
        <v>0.20224862322098086</v>
      </c>
    </row>
    <row r="16" spans="1:13">
      <c r="B16" s="182"/>
      <c r="C16" s="183" t="s">
        <v>344</v>
      </c>
      <c r="K16" s="178"/>
      <c r="L16" s="9" t="s">
        <v>349</v>
      </c>
      <c r="M16" s="177">
        <v>0.59910123343743438</v>
      </c>
    </row>
    <row r="17" spans="2:15">
      <c r="B17" s="184" t="s">
        <v>351</v>
      </c>
      <c r="C17" s="185">
        <v>0.41499999999999998</v>
      </c>
    </row>
    <row r="18" spans="2:15">
      <c r="B18" s="184" t="s">
        <v>352</v>
      </c>
      <c r="C18" s="185">
        <v>0.183</v>
      </c>
    </row>
    <row r="19" spans="2:15">
      <c r="B19" s="184" t="s">
        <v>353</v>
      </c>
      <c r="C19" s="185">
        <v>0.01</v>
      </c>
    </row>
    <row r="20" spans="2:15">
      <c r="B20" s="184" t="s">
        <v>354</v>
      </c>
      <c r="C20" s="185">
        <v>7.0999999999999994E-2</v>
      </c>
      <c r="K20" s="178" t="s">
        <v>344</v>
      </c>
      <c r="L20" s="9" t="s">
        <v>126</v>
      </c>
      <c r="M20" s="179">
        <v>134296.19699999999</v>
      </c>
      <c r="N20" t="s">
        <v>355</v>
      </c>
      <c r="O20">
        <v>168333</v>
      </c>
    </row>
    <row r="21" spans="2:15">
      <c r="B21" s="184" t="s">
        <v>347</v>
      </c>
      <c r="C21" s="185">
        <v>4.4999999999999998E-2</v>
      </c>
      <c r="K21" s="178"/>
      <c r="L21" s="9" t="s">
        <v>347</v>
      </c>
      <c r="M21" s="179">
        <v>33023.654999999999</v>
      </c>
      <c r="N21" s="179">
        <f>M20+M21</f>
        <v>167319.85199999998</v>
      </c>
      <c r="O21" s="186">
        <f>O20/(M20+M21)</f>
        <v>1.0060551571609089</v>
      </c>
    </row>
    <row r="22" spans="2:15">
      <c r="B22" s="184" t="s">
        <v>356</v>
      </c>
      <c r="C22" s="185">
        <v>5.2999999999999999E-2</v>
      </c>
      <c r="K22" s="178"/>
      <c r="L22" s="9" t="s">
        <v>348</v>
      </c>
      <c r="M22" s="179">
        <v>171723.00600000002</v>
      </c>
    </row>
    <row r="23" spans="2:15">
      <c r="B23" s="184" t="s">
        <v>357</v>
      </c>
      <c r="C23" s="185">
        <v>0.224</v>
      </c>
      <c r="K23" s="178"/>
      <c r="L23" s="9" t="s">
        <v>349</v>
      </c>
      <c r="M23" s="179">
        <v>394816.14199999999</v>
      </c>
    </row>
    <row r="24" spans="2:15">
      <c r="B24" t="s">
        <v>358</v>
      </c>
      <c r="K24" s="178" t="s">
        <v>345</v>
      </c>
      <c r="L24" s="9" t="s">
        <v>126</v>
      </c>
      <c r="M24" s="179">
        <v>73067.803000000014</v>
      </c>
    </row>
    <row r="25" spans="2:15">
      <c r="C25" s="187">
        <f>SUM(C17:C23)</f>
        <v>1.0010000000000001</v>
      </c>
      <c r="K25" s="178"/>
      <c r="L25" s="9" t="s">
        <v>347</v>
      </c>
      <c r="M25" s="179">
        <v>94412.345000000001</v>
      </c>
    </row>
    <row r="26" spans="2:15">
      <c r="K26" s="178"/>
      <c r="L26" s="9" t="s">
        <v>348</v>
      </c>
      <c r="M26" s="179">
        <v>170513.99399999998</v>
      </c>
    </row>
    <row r="27" spans="2:15">
      <c r="K27" s="178"/>
      <c r="L27" s="9" t="s">
        <v>349</v>
      </c>
      <c r="M27" s="179">
        <v>505096.85800000001</v>
      </c>
    </row>
  </sheetData>
  <mergeCells count="4">
    <mergeCell ref="K9:K12"/>
    <mergeCell ref="K13:K16"/>
    <mergeCell ref="K20:K23"/>
    <mergeCell ref="K24:K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/>
  </sheetViews>
  <sheetFormatPr baseColWidth="10" defaultRowHeight="15"/>
  <cols>
    <col min="2" max="2" width="33.7109375" customWidth="1"/>
    <col min="3" max="3" width="14.5703125" customWidth="1"/>
    <col min="4" max="4" width="19.85546875" bestFit="1" customWidth="1"/>
    <col min="5" max="5" width="13.42578125" bestFit="1" customWidth="1"/>
    <col min="6" max="6" width="33.140625" bestFit="1" customWidth="1"/>
  </cols>
  <sheetData>
    <row r="1" spans="1:19">
      <c r="A1" s="21" t="s">
        <v>359</v>
      </c>
    </row>
    <row r="2" spans="1:19">
      <c r="A2" s="4"/>
      <c r="C2" s="5"/>
      <c r="D2" s="2"/>
      <c r="E2" s="2"/>
      <c r="F2" s="2"/>
      <c r="H2" s="2"/>
      <c r="I2" s="2"/>
      <c r="Q2" s="6"/>
      <c r="R2" s="7"/>
      <c r="S2" s="7"/>
    </row>
    <row r="3" spans="1:19">
      <c r="D3" s="2"/>
      <c r="E3" s="2"/>
      <c r="F3" s="2"/>
      <c r="H3" s="2"/>
      <c r="I3" s="2"/>
    </row>
    <row r="4" spans="1:19">
      <c r="B4" s="10" t="s">
        <v>0</v>
      </c>
      <c r="C4" s="11" t="s">
        <v>1</v>
      </c>
      <c r="D4" s="11" t="s">
        <v>7</v>
      </c>
      <c r="E4" s="11" t="s">
        <v>6</v>
      </c>
      <c r="F4" s="11" t="s">
        <v>13</v>
      </c>
      <c r="G4" s="11" t="s">
        <v>10</v>
      </c>
      <c r="H4" s="11" t="s">
        <v>5</v>
      </c>
      <c r="I4" s="11" t="s">
        <v>2</v>
      </c>
      <c r="J4" s="11" t="s">
        <v>8</v>
      </c>
    </row>
    <row r="5" spans="1:19">
      <c r="A5" s="3"/>
      <c r="B5" s="11" t="s">
        <v>9</v>
      </c>
      <c r="C5" s="12">
        <v>-3000</v>
      </c>
      <c r="D5" s="12">
        <v>-1190</v>
      </c>
      <c r="E5" s="12">
        <v>3900</v>
      </c>
      <c r="F5" s="12">
        <v>12400</v>
      </c>
      <c r="G5" s="12"/>
      <c r="H5" s="12"/>
      <c r="I5" s="12"/>
      <c r="J5" s="12"/>
      <c r="M5" s="2"/>
      <c r="N5" s="2"/>
    </row>
    <row r="6" spans="1:19">
      <c r="A6" s="3"/>
      <c r="B6" s="11" t="s">
        <v>4</v>
      </c>
      <c r="C6" s="12">
        <v>-3000</v>
      </c>
      <c r="D6" s="12">
        <v>-1190</v>
      </c>
      <c r="E6" s="12">
        <f>$J$9-F6</f>
        <v>7300</v>
      </c>
      <c r="F6" s="12">
        <v>8900</v>
      </c>
      <c r="G6" s="12"/>
      <c r="H6" s="12"/>
      <c r="I6" s="12"/>
      <c r="J6" s="12"/>
      <c r="M6" s="2"/>
      <c r="N6" s="2"/>
    </row>
    <row r="7" spans="1:19">
      <c r="A7" s="3"/>
      <c r="B7" s="11" t="s">
        <v>3</v>
      </c>
      <c r="C7" s="12">
        <v>-3000</v>
      </c>
      <c r="D7" s="12">
        <v>-1190</v>
      </c>
      <c r="E7" s="12">
        <f>$J$9-F7</f>
        <v>10300</v>
      </c>
      <c r="F7" s="12">
        <v>5900</v>
      </c>
      <c r="G7" s="12"/>
      <c r="H7" s="12"/>
      <c r="I7" s="12"/>
      <c r="J7" s="12"/>
      <c r="M7" s="2"/>
      <c r="N7" s="2"/>
    </row>
    <row r="8" spans="1:19">
      <c r="B8" s="11" t="s">
        <v>12</v>
      </c>
      <c r="C8" s="12">
        <v>-3000</v>
      </c>
      <c r="D8" s="12">
        <v>-1190</v>
      </c>
      <c r="E8" s="12">
        <f>$J$9-F8</f>
        <v>12100</v>
      </c>
      <c r="F8" s="12">
        <v>4100</v>
      </c>
      <c r="G8" s="12"/>
      <c r="H8" s="12"/>
      <c r="I8" s="12"/>
      <c r="J8" s="12"/>
    </row>
    <row r="9" spans="1:19">
      <c r="B9" s="10" t="s">
        <v>11</v>
      </c>
      <c r="C9" s="12"/>
      <c r="D9" s="12"/>
      <c r="E9" s="12"/>
      <c r="F9" s="12"/>
      <c r="G9" s="12">
        <v>-3000</v>
      </c>
      <c r="H9" s="12">
        <v>-1190</v>
      </c>
      <c r="I9" s="12"/>
      <c r="J9" s="12">
        <v>16200</v>
      </c>
    </row>
    <row r="10" spans="1:19">
      <c r="C10" s="19"/>
      <c r="D10" s="2"/>
      <c r="E10" s="2"/>
      <c r="F10" s="2"/>
      <c r="G10" s="2"/>
    </row>
    <row r="11" spans="1:19">
      <c r="C11" s="2"/>
      <c r="D11" s="2"/>
      <c r="E11" s="2"/>
      <c r="F11" s="2"/>
      <c r="N11" s="13"/>
    </row>
    <row r="12" spans="1:19">
      <c r="C12" s="2"/>
      <c r="D12" s="2"/>
      <c r="E12" s="2"/>
      <c r="K12" s="14"/>
      <c r="N12" s="13"/>
    </row>
    <row r="14" spans="1:19">
      <c r="C14" s="2"/>
      <c r="D14" s="2"/>
      <c r="E14" s="2"/>
      <c r="F14" s="15"/>
      <c r="O14" s="3"/>
    </row>
    <row r="15" spans="1:19">
      <c r="C15" s="2"/>
      <c r="D15" s="2"/>
      <c r="E15" s="2"/>
      <c r="F15" s="2"/>
    </row>
    <row r="16" spans="1:19">
      <c r="C16" s="2"/>
      <c r="D16" s="2"/>
      <c r="E16" s="2"/>
      <c r="F16" s="2"/>
      <c r="P16" s="2"/>
    </row>
    <row r="17" spans="2:16">
      <c r="C17" s="2"/>
      <c r="D17" s="2"/>
      <c r="E17" s="2"/>
      <c r="F17" s="16"/>
      <c r="O17" s="2"/>
      <c r="P17" s="2"/>
    </row>
    <row r="19" spans="2:16">
      <c r="O19" s="2"/>
      <c r="P19" s="2"/>
    </row>
    <row r="20" spans="2:16">
      <c r="O20" s="2"/>
      <c r="P20" s="17"/>
    </row>
    <row r="21" spans="2:16">
      <c r="O21" s="2"/>
      <c r="P21" s="2"/>
    </row>
    <row r="22" spans="2:16">
      <c r="O22" s="2"/>
      <c r="P22" s="2"/>
    </row>
    <row r="24" spans="2:16">
      <c r="O24" s="18"/>
      <c r="P24" s="18"/>
    </row>
    <row r="25" spans="2:16">
      <c r="O25" s="18"/>
      <c r="P25" s="18"/>
    </row>
    <row r="27" spans="2:16">
      <c r="D27" s="147" t="s">
        <v>115</v>
      </c>
      <c r="E27" s="147"/>
      <c r="F27" s="147"/>
      <c r="G27" s="147"/>
      <c r="H27" s="147"/>
    </row>
    <row r="28" spans="2:16">
      <c r="B28" s="22"/>
      <c r="C28" s="23"/>
      <c r="D28" s="23"/>
      <c r="E28" s="23"/>
      <c r="F28" s="23"/>
      <c r="G28" s="23"/>
      <c r="H28" s="23"/>
      <c r="I28" s="23"/>
      <c r="J28" s="23"/>
    </row>
    <row r="29" spans="2:16">
      <c r="B29" s="23"/>
      <c r="C29" s="24"/>
      <c r="D29" s="24"/>
      <c r="E29" s="23"/>
      <c r="F29" s="24"/>
      <c r="G29" s="23"/>
      <c r="H29" s="23"/>
      <c r="I29" s="23"/>
      <c r="J29" s="23"/>
    </row>
    <row r="30" spans="2:16">
      <c r="B30" s="23"/>
      <c r="C30" s="24"/>
      <c r="D30" s="24"/>
      <c r="E30" s="25"/>
      <c r="F30" s="24"/>
      <c r="G30" s="23"/>
      <c r="H30" s="23"/>
      <c r="I30" s="23"/>
      <c r="J30" s="23"/>
    </row>
    <row r="31" spans="2:16">
      <c r="B31" s="23"/>
      <c r="C31" s="24"/>
      <c r="D31" s="24"/>
      <c r="E31" s="24"/>
      <c r="F31" s="24"/>
      <c r="G31" s="23"/>
      <c r="H31" s="23"/>
      <c r="I31" s="23"/>
      <c r="J31" s="23"/>
    </row>
    <row r="32" spans="2:16">
      <c r="B32" s="23"/>
      <c r="C32" s="24"/>
      <c r="D32" s="24"/>
      <c r="E32" s="25"/>
      <c r="F32" s="24"/>
      <c r="G32" s="23"/>
      <c r="H32" s="23"/>
      <c r="I32" s="23"/>
      <c r="J32" s="23"/>
    </row>
    <row r="33" spans="2:11">
      <c r="B33" s="23"/>
      <c r="C33" s="24"/>
      <c r="D33" s="24"/>
      <c r="E33" s="23"/>
      <c r="F33" s="24"/>
      <c r="G33" s="23"/>
      <c r="H33" s="23"/>
      <c r="I33" s="23"/>
      <c r="J33" s="23"/>
    </row>
    <row r="34" spans="2:11">
      <c r="B34" s="23"/>
      <c r="C34" s="23"/>
      <c r="D34" s="23"/>
      <c r="E34" s="23"/>
      <c r="F34" s="23"/>
      <c r="G34" s="23"/>
      <c r="H34" s="23"/>
      <c r="I34" s="23"/>
      <c r="J34" s="23"/>
    </row>
    <row r="35" spans="2:11">
      <c r="B35" s="22"/>
      <c r="C35" s="23"/>
      <c r="D35" s="23"/>
      <c r="E35" s="23"/>
      <c r="F35" s="23"/>
      <c r="G35" s="23"/>
      <c r="H35" s="23"/>
      <c r="I35" s="23"/>
      <c r="J35" s="23"/>
    </row>
    <row r="36" spans="2:11">
      <c r="B36" s="23"/>
      <c r="C36" s="26"/>
      <c r="D36" s="26"/>
      <c r="E36" s="26"/>
      <c r="F36" s="26"/>
      <c r="G36" s="26"/>
      <c r="H36" s="26"/>
      <c r="I36" s="26"/>
      <c r="J36" s="26"/>
    </row>
    <row r="37" spans="2:11">
      <c r="B37" s="23"/>
      <c r="C37" s="26"/>
      <c r="D37" s="26"/>
      <c r="E37" s="26"/>
      <c r="F37" s="26"/>
      <c r="G37" s="26"/>
      <c r="H37" s="26"/>
      <c r="I37" s="26"/>
      <c r="J37" s="26"/>
    </row>
    <row r="38" spans="2:11">
      <c r="B38" s="22"/>
      <c r="C38" s="26"/>
      <c r="D38" s="26"/>
      <c r="E38" s="26"/>
      <c r="F38" s="26"/>
      <c r="G38" s="26"/>
      <c r="H38" s="26"/>
      <c r="I38" s="26"/>
      <c r="J38" s="26"/>
    </row>
    <row r="39" spans="2:11">
      <c r="B39" s="23"/>
      <c r="C39" s="23"/>
      <c r="D39" s="23"/>
      <c r="E39" s="23"/>
      <c r="F39" s="23"/>
      <c r="G39" s="23"/>
      <c r="H39" s="23"/>
      <c r="I39" s="23"/>
      <c r="J39" s="23"/>
      <c r="K39" s="2"/>
    </row>
    <row r="61" spans="3:13">
      <c r="M61" s="2"/>
    </row>
    <row r="62" spans="3:13">
      <c r="C62" s="2"/>
      <c r="D62" s="2"/>
      <c r="E62" s="2"/>
      <c r="F62" s="2"/>
    </row>
  </sheetData>
  <mergeCells count="1">
    <mergeCell ref="D27:H2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opLeftCell="A4" zoomScaleNormal="100" workbookViewId="0">
      <selection activeCell="A4" sqref="A4"/>
    </sheetView>
  </sheetViews>
  <sheetFormatPr baseColWidth="10" defaultRowHeight="15"/>
  <cols>
    <col min="2" max="2" width="33.7109375" customWidth="1"/>
    <col min="3" max="3" width="14.5703125" customWidth="1"/>
    <col min="4" max="4" width="19.85546875" bestFit="1" customWidth="1"/>
    <col min="5" max="5" width="13.42578125" bestFit="1" customWidth="1"/>
    <col min="6" max="6" width="33.140625" bestFit="1" customWidth="1"/>
  </cols>
  <sheetData>
    <row r="1" spans="1:19">
      <c r="A1" s="21" t="s">
        <v>14</v>
      </c>
    </row>
    <row r="2" spans="1:19" ht="15.75">
      <c r="A2" s="1"/>
      <c r="C2" s="2"/>
      <c r="D2" s="2"/>
      <c r="E2" s="2"/>
      <c r="F2" s="2"/>
      <c r="K2" s="3"/>
      <c r="Q2" s="3"/>
    </row>
    <row r="3" spans="1:19">
      <c r="A3" s="4"/>
      <c r="C3" s="5"/>
      <c r="D3" s="2"/>
      <c r="E3" s="2"/>
      <c r="F3" s="2"/>
      <c r="H3" s="2"/>
      <c r="I3" s="2"/>
      <c r="Q3" s="6"/>
      <c r="R3" s="7"/>
      <c r="S3" s="7"/>
    </row>
    <row r="4" spans="1:19">
      <c r="A4" s="82" t="s">
        <v>360</v>
      </c>
      <c r="D4" s="2"/>
      <c r="E4" s="2"/>
      <c r="F4" s="2"/>
      <c r="H4" s="2"/>
      <c r="I4" s="2"/>
      <c r="K4" s="9"/>
      <c r="L4" s="2"/>
    </row>
    <row r="5" spans="1:19">
      <c r="A5" s="4"/>
      <c r="G5" s="2"/>
      <c r="H5" s="2"/>
      <c r="I5" s="2"/>
    </row>
    <row r="6" spans="1:19">
      <c r="D6" s="2"/>
      <c r="E6" s="2"/>
      <c r="F6" s="2"/>
      <c r="H6" s="2"/>
      <c r="I6" s="2"/>
    </row>
    <row r="7" spans="1:19">
      <c r="B7" s="10" t="s">
        <v>0</v>
      </c>
      <c r="C7" s="11" t="s">
        <v>1</v>
      </c>
      <c r="D7" s="11" t="s">
        <v>46</v>
      </c>
      <c r="E7" s="11" t="s">
        <v>6</v>
      </c>
      <c r="F7" s="11" t="s">
        <v>13</v>
      </c>
      <c r="G7" s="11" t="s">
        <v>10</v>
      </c>
      <c r="H7" s="11" t="s">
        <v>5</v>
      </c>
      <c r="I7" s="11" t="s">
        <v>2</v>
      </c>
      <c r="J7" s="11" t="s">
        <v>8</v>
      </c>
    </row>
    <row r="8" spans="1:19">
      <c r="A8" s="3"/>
      <c r="B8" s="11"/>
      <c r="C8" s="12"/>
      <c r="D8" s="12"/>
      <c r="E8" s="12"/>
      <c r="F8" s="12"/>
      <c r="G8" s="12"/>
      <c r="H8" s="12"/>
      <c r="I8" s="12"/>
      <c r="J8" s="12"/>
      <c r="M8" s="2"/>
      <c r="N8" s="2"/>
    </row>
    <row r="9" spans="1:19">
      <c r="A9" s="3"/>
      <c r="B9" s="11"/>
      <c r="C9" s="12"/>
      <c r="D9" s="12"/>
      <c r="E9" s="12"/>
      <c r="F9" s="12"/>
      <c r="G9" s="12"/>
      <c r="H9" s="12"/>
      <c r="I9" s="12"/>
      <c r="J9" s="12"/>
      <c r="M9" s="2"/>
      <c r="N9" s="2"/>
    </row>
    <row r="10" spans="1:19">
      <c r="A10" s="3"/>
      <c r="B10" s="11" t="s">
        <v>45</v>
      </c>
      <c r="C10" s="12">
        <v>-3000</v>
      </c>
      <c r="D10" s="12">
        <v>-370</v>
      </c>
      <c r="E10" s="12">
        <v>11000</v>
      </c>
      <c r="F10" s="12">
        <v>0</v>
      </c>
      <c r="G10" s="12"/>
      <c r="H10" s="12"/>
      <c r="I10" s="12"/>
      <c r="J10" s="12"/>
      <c r="M10" s="2"/>
      <c r="N10" s="2"/>
    </row>
    <row r="11" spans="1:19">
      <c r="B11" s="11" t="s">
        <v>47</v>
      </c>
      <c r="C11" s="12">
        <v>-3000</v>
      </c>
      <c r="D11" s="12">
        <v>-840</v>
      </c>
      <c r="E11" s="12">
        <v>2500</v>
      </c>
      <c r="F11" s="12">
        <v>0</v>
      </c>
      <c r="G11" s="12"/>
      <c r="H11" s="12"/>
      <c r="I11" s="12"/>
      <c r="J11" s="12"/>
    </row>
    <row r="12" spans="1:19">
      <c r="B12" s="11"/>
      <c r="C12" s="12"/>
      <c r="D12" s="12"/>
      <c r="E12" s="12"/>
      <c r="F12" s="12"/>
      <c r="G12" s="12"/>
      <c r="H12" s="12"/>
      <c r="I12" s="12"/>
      <c r="J12" s="12"/>
    </row>
    <row r="13" spans="1:19">
      <c r="C13" s="19"/>
      <c r="D13" s="2"/>
      <c r="E13" s="2"/>
      <c r="F13" s="2"/>
      <c r="G13" s="2"/>
    </row>
    <row r="14" spans="1:19">
      <c r="C14" s="2"/>
      <c r="D14" s="2"/>
      <c r="E14" s="2"/>
      <c r="F14" s="2"/>
      <c r="N14" s="13"/>
    </row>
    <row r="15" spans="1:19">
      <c r="C15" s="2"/>
      <c r="D15" s="2"/>
      <c r="E15" s="2"/>
      <c r="K15" s="14"/>
      <c r="N15" s="13"/>
    </row>
    <row r="17" spans="2:16">
      <c r="C17" s="2"/>
      <c r="D17" s="2"/>
      <c r="E17" s="2"/>
      <c r="F17" s="15"/>
      <c r="O17" s="3"/>
    </row>
    <row r="18" spans="2:16">
      <c r="C18" s="2"/>
      <c r="D18" s="2"/>
      <c r="E18" s="2"/>
      <c r="F18" s="2"/>
    </row>
    <row r="19" spans="2:16">
      <c r="C19" s="2"/>
      <c r="D19" s="2"/>
      <c r="E19" s="2"/>
      <c r="F19" s="2"/>
      <c r="P19" s="2"/>
    </row>
    <row r="20" spans="2:16">
      <c r="C20" s="2"/>
      <c r="D20" s="2"/>
      <c r="E20" s="2"/>
      <c r="F20" s="16"/>
      <c r="O20" s="2"/>
      <c r="P20" s="2"/>
    </row>
    <row r="22" spans="2:16">
      <c r="O22" s="2"/>
      <c r="P22" s="2"/>
    </row>
    <row r="23" spans="2:16">
      <c r="O23" s="2"/>
      <c r="P23" s="17"/>
    </row>
    <row r="24" spans="2:16">
      <c r="O24" s="2"/>
      <c r="P24" s="2"/>
    </row>
    <row r="25" spans="2:16">
      <c r="C25" s="104" t="s">
        <v>116</v>
      </c>
      <c r="O25" s="2"/>
      <c r="P25" s="2"/>
    </row>
    <row r="27" spans="2:16">
      <c r="O27" s="18"/>
      <c r="P27" s="18"/>
    </row>
    <row r="28" spans="2:16">
      <c r="O28" s="18"/>
      <c r="P28" s="18"/>
    </row>
    <row r="31" spans="2:16">
      <c r="B31" s="22"/>
      <c r="C31" s="23"/>
      <c r="D31" s="23"/>
      <c r="E31" s="23"/>
      <c r="F31" s="23"/>
      <c r="G31" s="23"/>
      <c r="H31" s="23"/>
      <c r="I31" s="23"/>
      <c r="J31" s="23"/>
    </row>
    <row r="32" spans="2:16">
      <c r="B32" s="23"/>
      <c r="C32" s="24"/>
      <c r="D32" s="24"/>
      <c r="E32" s="23"/>
      <c r="F32" s="24"/>
      <c r="G32" s="23"/>
      <c r="H32" s="23"/>
      <c r="I32" s="23"/>
      <c r="J32" s="23"/>
    </row>
    <row r="33" spans="2:11">
      <c r="B33" s="23"/>
      <c r="C33" s="24"/>
      <c r="D33" s="24"/>
      <c r="E33" s="25"/>
      <c r="F33" s="24"/>
      <c r="G33" s="23"/>
      <c r="H33" s="23"/>
      <c r="I33" s="23"/>
      <c r="J33" s="23"/>
    </row>
    <row r="34" spans="2:11">
      <c r="B34" s="23"/>
      <c r="C34" s="24"/>
      <c r="D34" s="24"/>
      <c r="E34" s="24"/>
      <c r="F34" s="24"/>
      <c r="G34" s="23"/>
      <c r="H34" s="23"/>
      <c r="I34" s="23"/>
      <c r="J34" s="23"/>
    </row>
    <row r="35" spans="2:11">
      <c r="B35" s="23"/>
      <c r="C35" s="24"/>
      <c r="D35" s="24"/>
      <c r="E35" s="25"/>
      <c r="F35" s="24"/>
      <c r="G35" s="23"/>
      <c r="H35" s="23"/>
      <c r="I35" s="23"/>
      <c r="J35" s="23"/>
    </row>
    <row r="36" spans="2:11">
      <c r="B36" s="23"/>
      <c r="C36" s="24"/>
      <c r="D36" s="24"/>
      <c r="E36" s="23"/>
      <c r="F36" s="24"/>
      <c r="G36" s="23"/>
      <c r="H36" s="23"/>
      <c r="I36" s="23"/>
      <c r="J36" s="23"/>
    </row>
    <row r="37" spans="2:11">
      <c r="B37" s="23"/>
      <c r="C37" s="23"/>
      <c r="D37" s="23"/>
      <c r="E37" s="23"/>
      <c r="F37" s="23"/>
      <c r="G37" s="23"/>
      <c r="H37" s="23"/>
      <c r="I37" s="23"/>
      <c r="J37" s="23"/>
    </row>
    <row r="38" spans="2:11">
      <c r="B38" s="22"/>
      <c r="C38" s="23"/>
      <c r="D38" s="23"/>
      <c r="E38" s="23"/>
      <c r="F38" s="23"/>
      <c r="G38" s="23"/>
      <c r="H38" s="23"/>
      <c r="I38" s="23"/>
      <c r="J38" s="23"/>
    </row>
    <row r="39" spans="2:11">
      <c r="B39" s="23"/>
      <c r="C39" s="26"/>
      <c r="D39" s="26"/>
      <c r="E39" s="26"/>
      <c r="F39" s="26"/>
      <c r="G39" s="26"/>
      <c r="H39" s="26"/>
      <c r="I39" s="26"/>
      <c r="J39" s="26"/>
    </row>
    <row r="40" spans="2:11">
      <c r="B40" s="23"/>
      <c r="C40" s="26"/>
      <c r="D40" s="26"/>
      <c r="E40" s="26"/>
      <c r="F40" s="26"/>
      <c r="G40" s="26"/>
      <c r="H40" s="26"/>
      <c r="I40" s="26"/>
      <c r="J40" s="26"/>
    </row>
    <row r="41" spans="2:11">
      <c r="B41" s="22"/>
      <c r="C41" s="26"/>
      <c r="D41" s="26"/>
      <c r="E41" s="26"/>
      <c r="F41" s="26"/>
      <c r="G41" s="26"/>
      <c r="H41" s="26"/>
      <c r="I41" s="26"/>
      <c r="J41" s="26"/>
    </row>
    <row r="42" spans="2:11">
      <c r="B42" s="23"/>
      <c r="C42" s="23"/>
      <c r="D42" s="23"/>
      <c r="E42" s="23"/>
      <c r="F42" s="23"/>
      <c r="G42" s="23"/>
      <c r="H42" s="23"/>
      <c r="I42" s="23"/>
      <c r="J42" s="23"/>
      <c r="K42" s="2"/>
    </row>
    <row r="64" spans="13:13">
      <c r="M64" s="2"/>
    </row>
    <row r="65" spans="3:6">
      <c r="C65" s="2"/>
      <c r="D65" s="2"/>
      <c r="E65" s="2"/>
      <c r="F65" s="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2" sqref="B12"/>
    </sheetView>
  </sheetViews>
  <sheetFormatPr baseColWidth="10" defaultRowHeight="15"/>
  <cols>
    <col min="3" max="3" width="21" customWidth="1"/>
    <col min="4" max="4" width="23.5703125" customWidth="1"/>
    <col min="5" max="5" width="22.28515625" customWidth="1"/>
    <col min="6" max="6" width="24.28515625" customWidth="1"/>
    <col min="7" max="7" width="20.140625" customWidth="1"/>
  </cols>
  <sheetData>
    <row r="1" spans="1:6">
      <c r="A1" s="20" t="s">
        <v>101</v>
      </c>
    </row>
    <row r="3" spans="1:6">
      <c r="B3" s="151"/>
      <c r="C3" s="88" t="s">
        <v>22</v>
      </c>
      <c r="D3" s="88" t="s">
        <v>23</v>
      </c>
      <c r="E3" s="88" t="s">
        <v>24</v>
      </c>
      <c r="F3" s="88" t="s">
        <v>25</v>
      </c>
    </row>
    <row r="4" spans="1:6" ht="15.75" customHeight="1" thickBot="1">
      <c r="B4" s="152"/>
      <c r="C4" s="89" t="s">
        <v>80</v>
      </c>
      <c r="D4" s="89" t="s">
        <v>81</v>
      </c>
      <c r="E4" s="89" t="s">
        <v>82</v>
      </c>
      <c r="F4" s="89" t="s">
        <v>83</v>
      </c>
    </row>
    <row r="5" spans="1:6" ht="16.5" customHeight="1" thickBot="1">
      <c r="B5" s="83" t="s">
        <v>84</v>
      </c>
      <c r="C5" s="84" t="s">
        <v>85</v>
      </c>
      <c r="D5" s="91" t="s">
        <v>86</v>
      </c>
      <c r="E5" s="84" t="s">
        <v>87</v>
      </c>
      <c r="F5" s="84" t="s">
        <v>88</v>
      </c>
    </row>
    <row r="6" spans="1:6" ht="15.75" thickBot="1">
      <c r="B6" s="85"/>
      <c r="C6" s="90" t="s">
        <v>89</v>
      </c>
      <c r="D6" s="92" t="s">
        <v>90</v>
      </c>
      <c r="E6" s="86" t="s">
        <v>91</v>
      </c>
      <c r="F6" s="86" t="s">
        <v>92</v>
      </c>
    </row>
    <row r="7" spans="1:6" ht="15.75" thickBot="1">
      <c r="B7" s="87" t="s">
        <v>93</v>
      </c>
      <c r="C7" s="84"/>
      <c r="D7" s="91"/>
      <c r="E7" s="84"/>
      <c r="F7" s="84" t="s">
        <v>94</v>
      </c>
    </row>
    <row r="8" spans="1:6" ht="15.75" thickBot="1">
      <c r="B8" s="85"/>
      <c r="C8" s="86"/>
      <c r="D8" s="90"/>
      <c r="E8" s="86" t="s">
        <v>95</v>
      </c>
      <c r="F8" s="86" t="s">
        <v>96</v>
      </c>
    </row>
    <row r="9" spans="1:6" ht="15.75" thickBot="1">
      <c r="B9" s="87" t="s">
        <v>35</v>
      </c>
      <c r="C9" s="84"/>
      <c r="D9" s="91"/>
      <c r="E9" s="84" t="s">
        <v>97</v>
      </c>
      <c r="F9" s="84" t="s">
        <v>98</v>
      </c>
    </row>
    <row r="10" spans="1:6" ht="15.75" thickBot="1">
      <c r="B10" s="87" t="s">
        <v>36</v>
      </c>
      <c r="C10" s="84" t="s">
        <v>99</v>
      </c>
      <c r="D10" s="93" t="s">
        <v>100</v>
      </c>
      <c r="E10" s="84"/>
      <c r="F10" s="84"/>
    </row>
    <row r="12" spans="1:6">
      <c r="B12" s="105" t="s">
        <v>117</v>
      </c>
    </row>
  </sheetData>
  <mergeCells count="1">
    <mergeCell ref="B3:B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5"/>
  <sheetViews>
    <sheetView showGridLines="0" workbookViewId="0">
      <pane ySplit="6" topLeftCell="A7" activePane="bottomLeft" state="frozen"/>
      <selection pane="bottomLeft" sqref="A1:K1"/>
    </sheetView>
  </sheetViews>
  <sheetFormatPr baseColWidth="10" defaultRowHeight="15"/>
  <cols>
    <col min="4" max="8" width="13.42578125" customWidth="1"/>
    <col min="12" max="14" width="11.42578125" style="7"/>
    <col min="15" max="15" width="11.42578125" style="18"/>
  </cols>
  <sheetData>
    <row r="1" spans="1:15">
      <c r="A1" s="153" t="s">
        <v>361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5">
      <c r="A2" s="106"/>
    </row>
    <row r="6" spans="1:15" ht="64.5">
      <c r="A6" s="107"/>
      <c r="B6" s="108" t="s">
        <v>119</v>
      </c>
      <c r="C6" s="108" t="s">
        <v>120</v>
      </c>
      <c r="D6" s="108" t="s">
        <v>121</v>
      </c>
      <c r="E6" s="108" t="s">
        <v>122</v>
      </c>
      <c r="F6" s="108" t="s">
        <v>123</v>
      </c>
      <c r="G6" s="108" t="s">
        <v>124</v>
      </c>
      <c r="H6" s="108" t="s">
        <v>125</v>
      </c>
      <c r="I6" s="108" t="s">
        <v>126</v>
      </c>
      <c r="J6" s="108" t="s">
        <v>127</v>
      </c>
      <c r="K6" s="108" t="s">
        <v>74</v>
      </c>
      <c r="L6" s="109" t="s">
        <v>128</v>
      </c>
      <c r="M6" s="109" t="s">
        <v>129</v>
      </c>
      <c r="N6" s="109" t="s">
        <v>130</v>
      </c>
      <c r="O6" s="110"/>
    </row>
    <row r="7" spans="1:15">
      <c r="A7" s="111" t="s">
        <v>131</v>
      </c>
      <c r="B7" s="112">
        <v>133299</v>
      </c>
      <c r="C7" s="112">
        <v>50320</v>
      </c>
      <c r="D7" s="113">
        <v>12</v>
      </c>
      <c r="E7" s="114">
        <v>896</v>
      </c>
      <c r="F7" s="112">
        <v>133311</v>
      </c>
      <c r="G7" s="112">
        <v>51216</v>
      </c>
      <c r="H7" s="112">
        <v>3</v>
      </c>
      <c r="I7" s="112">
        <v>100</v>
      </c>
      <c r="J7" s="112">
        <v>4320</v>
      </c>
      <c r="K7" s="115">
        <v>188950</v>
      </c>
      <c r="L7" s="116">
        <v>1.587721619476052E-5</v>
      </c>
      <c r="M7" s="116">
        <v>5.2924053982535059E-4</v>
      </c>
      <c r="N7" s="116">
        <v>0.97178618682191054</v>
      </c>
    </row>
    <row r="8" spans="1:15">
      <c r="A8" s="111" t="s">
        <v>132</v>
      </c>
      <c r="B8" s="112">
        <v>144175</v>
      </c>
      <c r="C8" s="112">
        <v>60340</v>
      </c>
      <c r="D8" s="113">
        <v>25</v>
      </c>
      <c r="E8" s="114">
        <v>993</v>
      </c>
      <c r="F8" s="112">
        <v>144200</v>
      </c>
      <c r="G8" s="112">
        <v>61333</v>
      </c>
      <c r="H8" s="112">
        <v>2</v>
      </c>
      <c r="I8" s="112">
        <v>138</v>
      </c>
      <c r="J8" s="112">
        <v>1776</v>
      </c>
      <c r="K8" s="115">
        <v>207449</v>
      </c>
      <c r="L8" s="116">
        <v>9.6409237933178759E-6</v>
      </c>
      <c r="M8" s="116">
        <v>6.6522374173893345E-4</v>
      </c>
      <c r="N8" s="116">
        <v>0.98585676479520268</v>
      </c>
    </row>
    <row r="9" spans="1:15">
      <c r="A9" s="111" t="s">
        <v>133</v>
      </c>
      <c r="B9" s="112">
        <v>176451</v>
      </c>
      <c r="C9" s="112">
        <v>78082</v>
      </c>
      <c r="D9" s="113">
        <v>84</v>
      </c>
      <c r="E9" s="114">
        <v>1322</v>
      </c>
      <c r="F9" s="112">
        <v>176535</v>
      </c>
      <c r="G9" s="112">
        <v>79404</v>
      </c>
      <c r="H9" s="112">
        <v>1</v>
      </c>
      <c r="I9" s="112">
        <v>250</v>
      </c>
      <c r="J9" s="112">
        <v>4400</v>
      </c>
      <c r="K9" s="115">
        <v>260590</v>
      </c>
      <c r="L9" s="116">
        <v>3.8374457960781307E-6</v>
      </c>
      <c r="M9" s="116">
        <v>9.5936144901953265E-4</v>
      </c>
      <c r="N9" s="116">
        <v>0.9767565908131548</v>
      </c>
    </row>
    <row r="10" spans="1:15">
      <c r="A10" s="111" t="s">
        <v>134</v>
      </c>
      <c r="B10" s="112">
        <v>125996</v>
      </c>
      <c r="C10" s="112">
        <v>43699</v>
      </c>
      <c r="D10" s="113">
        <v>12</v>
      </c>
      <c r="E10" s="114">
        <v>1241</v>
      </c>
      <c r="F10" s="112">
        <v>126008</v>
      </c>
      <c r="G10" s="112">
        <v>44940</v>
      </c>
      <c r="H10" s="112">
        <v>5</v>
      </c>
      <c r="I10" s="112">
        <v>187</v>
      </c>
      <c r="J10" s="112">
        <v>125</v>
      </c>
      <c r="K10" s="115">
        <v>171265</v>
      </c>
      <c r="L10" s="116">
        <v>2.9194523107465041E-5</v>
      </c>
      <c r="M10" s="116">
        <v>1.0918751642191925E-3</v>
      </c>
      <c r="N10" s="116">
        <v>0.99083291974425602</v>
      </c>
    </row>
    <row r="11" spans="1:15">
      <c r="A11" s="111" t="s">
        <v>135</v>
      </c>
      <c r="B11" s="112">
        <v>147561</v>
      </c>
      <c r="C11" s="112">
        <v>48360</v>
      </c>
      <c r="D11" s="113">
        <v>45</v>
      </c>
      <c r="E11" s="114">
        <v>991</v>
      </c>
      <c r="F11" s="112">
        <v>147606</v>
      </c>
      <c r="G11" s="112">
        <v>49351</v>
      </c>
      <c r="H11" s="112">
        <v>1</v>
      </c>
      <c r="I11" s="112">
        <v>144</v>
      </c>
      <c r="J11" s="112">
        <v>231</v>
      </c>
      <c r="K11" s="115">
        <v>197333</v>
      </c>
      <c r="L11" s="116">
        <v>5.067576127662378E-6</v>
      </c>
      <c r="M11" s="116">
        <v>7.2973096238338245E-4</v>
      </c>
      <c r="N11" s="116">
        <v>0.99284458250774077</v>
      </c>
    </row>
    <row r="12" spans="1:15">
      <c r="A12" s="111" t="s">
        <v>136</v>
      </c>
      <c r="B12" s="112">
        <v>152527</v>
      </c>
      <c r="C12" s="112">
        <v>52262</v>
      </c>
      <c r="D12" s="113">
        <v>67</v>
      </c>
      <c r="E12" s="114">
        <v>732</v>
      </c>
      <c r="F12" s="112">
        <v>152594</v>
      </c>
      <c r="G12" s="112">
        <v>52994</v>
      </c>
      <c r="H12" s="112">
        <v>2</v>
      </c>
      <c r="I12" s="112">
        <v>141</v>
      </c>
      <c r="J12" s="112">
        <v>144</v>
      </c>
      <c r="K12" s="115">
        <v>205875</v>
      </c>
      <c r="L12" s="116">
        <v>9.7146326654523371E-6</v>
      </c>
      <c r="M12" s="116">
        <v>6.8488160291438978E-4</v>
      </c>
      <c r="N12" s="116">
        <v>0.99472495446265941</v>
      </c>
    </row>
    <row r="13" spans="1:15">
      <c r="A13" s="111" t="s">
        <v>137</v>
      </c>
      <c r="B13" s="112">
        <v>113933</v>
      </c>
      <c r="C13" s="112">
        <v>44641</v>
      </c>
      <c r="D13" s="113">
        <v>59</v>
      </c>
      <c r="E13" s="114">
        <v>831</v>
      </c>
      <c r="F13" s="112">
        <v>113992</v>
      </c>
      <c r="G13" s="112">
        <v>45472</v>
      </c>
      <c r="H13" s="112">
        <v>2</v>
      </c>
      <c r="I13" s="112">
        <v>65</v>
      </c>
      <c r="J13" s="112">
        <v>186</v>
      </c>
      <c r="K13" s="115">
        <v>159717</v>
      </c>
      <c r="L13" s="116">
        <v>1.2522148550248252E-5</v>
      </c>
      <c r="M13" s="116">
        <v>4.0696982788306817E-4</v>
      </c>
      <c r="N13" s="116">
        <v>0.99284359210353312</v>
      </c>
    </row>
    <row r="14" spans="1:15">
      <c r="A14" s="111" t="s">
        <v>138</v>
      </c>
      <c r="B14" s="112">
        <v>75680</v>
      </c>
      <c r="C14" s="112">
        <v>31809</v>
      </c>
      <c r="D14" s="113">
        <v>166</v>
      </c>
      <c r="E14" s="114">
        <v>787</v>
      </c>
      <c r="F14" s="112">
        <v>75846</v>
      </c>
      <c r="G14" s="112">
        <v>32596</v>
      </c>
      <c r="H14" s="112">
        <v>1</v>
      </c>
      <c r="I14" s="112">
        <v>108</v>
      </c>
      <c r="J14" s="112">
        <v>89</v>
      </c>
      <c r="K14" s="115">
        <v>108640</v>
      </c>
      <c r="L14" s="116">
        <v>9.2047128129602351E-6</v>
      </c>
      <c r="M14" s="116">
        <v>9.9410898379970539E-4</v>
      </c>
      <c r="N14" s="116">
        <v>0.98940537555228281</v>
      </c>
    </row>
    <row r="15" spans="1:15">
      <c r="A15" s="111" t="s">
        <v>139</v>
      </c>
      <c r="B15" s="112">
        <v>122287</v>
      </c>
      <c r="C15" s="112">
        <v>46656</v>
      </c>
      <c r="D15" s="113">
        <v>81</v>
      </c>
      <c r="E15" s="114">
        <v>1273</v>
      </c>
      <c r="F15" s="112">
        <v>122368</v>
      </c>
      <c r="G15" s="112">
        <v>47929</v>
      </c>
      <c r="H15" s="112">
        <v>0</v>
      </c>
      <c r="I15" s="112">
        <v>300</v>
      </c>
      <c r="J15" s="112">
        <v>197</v>
      </c>
      <c r="K15" s="115">
        <v>170794</v>
      </c>
      <c r="L15" s="116">
        <v>0</v>
      </c>
      <c r="M15" s="116">
        <v>1.756501984847243E-3</v>
      </c>
      <c r="N15" s="116">
        <v>0.98916238275349255</v>
      </c>
    </row>
    <row r="16" spans="1:15">
      <c r="A16" s="111" t="s">
        <v>140</v>
      </c>
      <c r="B16" s="112">
        <v>134174</v>
      </c>
      <c r="C16" s="112">
        <v>44120</v>
      </c>
      <c r="D16" s="113">
        <v>70</v>
      </c>
      <c r="E16" s="114">
        <v>1319</v>
      </c>
      <c r="F16" s="112">
        <v>134244</v>
      </c>
      <c r="G16" s="112">
        <v>45439</v>
      </c>
      <c r="H16" s="112">
        <v>2</v>
      </c>
      <c r="I16" s="112">
        <v>206</v>
      </c>
      <c r="J16" s="112">
        <v>223</v>
      </c>
      <c r="K16" s="115">
        <v>180114</v>
      </c>
      <c r="L16" s="116">
        <v>1.110407852804335E-5</v>
      </c>
      <c r="M16" s="116">
        <v>1.1437200883884651E-3</v>
      </c>
      <c r="N16" s="116">
        <v>0.9898952885394805</v>
      </c>
    </row>
    <row r="17" spans="1:20">
      <c r="A17" s="111" t="s">
        <v>141</v>
      </c>
      <c r="B17" s="112">
        <v>137352</v>
      </c>
      <c r="C17" s="112">
        <v>43943</v>
      </c>
      <c r="D17" s="113">
        <v>74</v>
      </c>
      <c r="E17" s="114">
        <v>1331</v>
      </c>
      <c r="F17" s="112">
        <v>137426</v>
      </c>
      <c r="G17" s="112">
        <v>45274</v>
      </c>
      <c r="H17" s="112">
        <v>25</v>
      </c>
      <c r="I17" s="112">
        <v>466</v>
      </c>
      <c r="J17" s="112">
        <v>251</v>
      </c>
      <c r="K17" s="115">
        <v>183442</v>
      </c>
      <c r="L17" s="116">
        <v>1.3628285779701486E-4</v>
      </c>
      <c r="M17" s="116">
        <v>2.540312469336357E-3</v>
      </c>
      <c r="N17" s="116">
        <v>0.98829602817239237</v>
      </c>
    </row>
    <row r="18" spans="1:20">
      <c r="A18" s="111" t="s">
        <v>142</v>
      </c>
      <c r="B18" s="112">
        <v>139883</v>
      </c>
      <c r="C18" s="112">
        <v>51166</v>
      </c>
      <c r="D18" s="113">
        <v>58</v>
      </c>
      <c r="E18" s="114">
        <v>1450</v>
      </c>
      <c r="F18" s="112">
        <v>139941</v>
      </c>
      <c r="G18" s="112">
        <v>52616</v>
      </c>
      <c r="H18" s="112">
        <v>12</v>
      </c>
      <c r="I18" s="112">
        <v>532</v>
      </c>
      <c r="J18" s="112">
        <v>236</v>
      </c>
      <c r="K18" s="115">
        <v>193337</v>
      </c>
      <c r="L18" s="116">
        <v>6.2067788369530926E-5</v>
      </c>
      <c r="M18" s="116">
        <v>2.751671951049204E-3</v>
      </c>
      <c r="N18" s="116">
        <v>0.98816574168420945</v>
      </c>
    </row>
    <row r="19" spans="1:20">
      <c r="A19" s="111" t="s">
        <v>143</v>
      </c>
      <c r="B19" s="112">
        <v>109083</v>
      </c>
      <c r="C19" s="112">
        <v>40005</v>
      </c>
      <c r="D19" s="113">
        <v>380</v>
      </c>
      <c r="E19" s="114">
        <v>761</v>
      </c>
      <c r="F19" s="112">
        <v>109463</v>
      </c>
      <c r="G19" s="112">
        <v>40766</v>
      </c>
      <c r="H19" s="112">
        <v>12</v>
      </c>
      <c r="I19" s="112">
        <v>320</v>
      </c>
      <c r="J19" s="112">
        <v>218</v>
      </c>
      <c r="K19" s="115">
        <v>150779</v>
      </c>
      <c r="L19" s="116">
        <v>7.9586679842683661E-5</v>
      </c>
      <c r="M19" s="116">
        <v>2.1223114624715645E-3</v>
      </c>
      <c r="N19" s="116">
        <v>0.98878491036550187</v>
      </c>
    </row>
    <row r="20" spans="1:20">
      <c r="A20" s="111" t="s">
        <v>144</v>
      </c>
      <c r="B20" s="112">
        <v>121908</v>
      </c>
      <c r="C20" s="112">
        <v>42217</v>
      </c>
      <c r="D20" s="113">
        <v>411</v>
      </c>
      <c r="E20" s="114">
        <v>799</v>
      </c>
      <c r="F20" s="112">
        <v>122319</v>
      </c>
      <c r="G20" s="112">
        <v>43016</v>
      </c>
      <c r="H20" s="112">
        <v>9</v>
      </c>
      <c r="I20" s="112">
        <v>406</v>
      </c>
      <c r="J20" s="112">
        <v>234</v>
      </c>
      <c r="K20" s="115">
        <v>165984</v>
      </c>
      <c r="L20" s="116">
        <v>5.4222093695777906E-5</v>
      </c>
      <c r="M20" s="116">
        <v>2.4460188933873145E-3</v>
      </c>
      <c r="N20" s="116">
        <v>0.98880012531328321</v>
      </c>
    </row>
    <row r="21" spans="1:20">
      <c r="A21" s="111" t="s">
        <v>145</v>
      </c>
      <c r="B21" s="112">
        <v>146996</v>
      </c>
      <c r="C21" s="112">
        <v>51118</v>
      </c>
      <c r="D21" s="113">
        <v>748</v>
      </c>
      <c r="E21" s="114">
        <v>1307</v>
      </c>
      <c r="F21" s="112">
        <v>147744</v>
      </c>
      <c r="G21" s="112">
        <v>52425</v>
      </c>
      <c r="H21" s="112">
        <v>35</v>
      </c>
      <c r="I21" s="112">
        <v>483</v>
      </c>
      <c r="J21" s="112">
        <v>284</v>
      </c>
      <c r="K21" s="115">
        <v>200971</v>
      </c>
      <c r="L21" s="116">
        <v>1.7415447999960193E-4</v>
      </c>
      <c r="M21" s="116">
        <v>2.4033318239945066E-3</v>
      </c>
      <c r="N21" s="116">
        <v>0.98578401858974674</v>
      </c>
    </row>
    <row r="22" spans="1:20" s="18" customFormat="1">
      <c r="A22" s="111" t="s">
        <v>146</v>
      </c>
      <c r="B22" s="112">
        <v>124540</v>
      </c>
      <c r="C22" s="112">
        <v>40451</v>
      </c>
      <c r="D22" s="113">
        <v>633</v>
      </c>
      <c r="E22" s="114">
        <v>1025</v>
      </c>
      <c r="F22" s="112">
        <v>125173</v>
      </c>
      <c r="G22" s="112">
        <v>41476</v>
      </c>
      <c r="H22" s="112">
        <v>43</v>
      </c>
      <c r="I22" s="112">
        <v>395</v>
      </c>
      <c r="J22" s="112">
        <v>170</v>
      </c>
      <c r="K22" s="115">
        <v>167257</v>
      </c>
      <c r="L22" s="116">
        <v>2.5708938938280611E-4</v>
      </c>
      <c r="M22" s="116">
        <v>2.3616350885164745E-3</v>
      </c>
      <c r="N22" s="116">
        <v>0.98645198706182702</v>
      </c>
      <c r="P22"/>
      <c r="Q22"/>
    </row>
    <row r="23" spans="1:20" s="18" customFormat="1">
      <c r="A23" s="111" t="s">
        <v>147</v>
      </c>
      <c r="B23" s="112">
        <v>120856</v>
      </c>
      <c r="C23" s="112">
        <v>41099</v>
      </c>
      <c r="D23" s="113">
        <v>729</v>
      </c>
      <c r="E23" s="114">
        <v>1027</v>
      </c>
      <c r="F23" s="112">
        <v>121585</v>
      </c>
      <c r="G23" s="112">
        <v>42126</v>
      </c>
      <c r="H23" s="112">
        <v>26</v>
      </c>
      <c r="I23" s="112">
        <v>564</v>
      </c>
      <c r="J23" s="112">
        <v>217</v>
      </c>
      <c r="K23" s="115">
        <v>164518</v>
      </c>
      <c r="L23" s="116">
        <v>1.5803741839798683E-4</v>
      </c>
      <c r="M23" s="116">
        <v>3.4281963067870993E-3</v>
      </c>
      <c r="N23" s="116">
        <v>0.98442115756330617</v>
      </c>
      <c r="P23" s="147" t="s">
        <v>118</v>
      </c>
      <c r="Q23" s="147"/>
      <c r="R23" s="147"/>
      <c r="S23" s="147"/>
      <c r="T23" s="147"/>
    </row>
    <row r="24" spans="1:20" s="18" customFormat="1">
      <c r="A24" s="111" t="s">
        <v>148</v>
      </c>
      <c r="B24" s="112">
        <v>152222</v>
      </c>
      <c r="C24" s="112">
        <v>50033</v>
      </c>
      <c r="D24" s="113">
        <v>802</v>
      </c>
      <c r="E24" s="114">
        <v>1786</v>
      </c>
      <c r="F24" s="112">
        <v>153024</v>
      </c>
      <c r="G24" s="112">
        <v>51819</v>
      </c>
      <c r="H24" s="112">
        <v>20</v>
      </c>
      <c r="I24" s="112">
        <v>115</v>
      </c>
      <c r="J24" s="112">
        <v>291</v>
      </c>
      <c r="K24" s="115">
        <v>205269</v>
      </c>
      <c r="L24" s="116">
        <v>9.7433124339281628E-5</v>
      </c>
      <c r="M24" s="116">
        <v>5.602404649508693E-4</v>
      </c>
      <c r="N24" s="116">
        <v>0.98531682816207022</v>
      </c>
      <c r="P24"/>
      <c r="Q24"/>
    </row>
    <row r="25" spans="1:20" s="18" customFormat="1">
      <c r="A25" s="111" t="s">
        <v>149</v>
      </c>
      <c r="B25" s="112">
        <v>107962</v>
      </c>
      <c r="C25" s="112">
        <v>37289</v>
      </c>
      <c r="D25" s="113">
        <v>770</v>
      </c>
      <c r="E25" s="114">
        <v>1670</v>
      </c>
      <c r="F25" s="112">
        <v>108732</v>
      </c>
      <c r="G25" s="112">
        <v>38959</v>
      </c>
      <c r="H25" s="112">
        <v>20</v>
      </c>
      <c r="I25" s="112">
        <v>596</v>
      </c>
      <c r="J25" s="112">
        <v>231</v>
      </c>
      <c r="K25" s="115">
        <v>148538</v>
      </c>
      <c r="L25" s="116">
        <v>1.3464567989336063E-4</v>
      </c>
      <c r="M25" s="116">
        <v>4.0124412608221463E-3</v>
      </c>
      <c r="N25" s="116">
        <v>0.9778709825095262</v>
      </c>
      <c r="P25"/>
      <c r="Q25"/>
    </row>
    <row r="26" spans="1:20" s="18" customFormat="1">
      <c r="A26" s="111" t="s">
        <v>150</v>
      </c>
      <c r="B26" s="112">
        <v>69070</v>
      </c>
      <c r="C26" s="112">
        <v>24506</v>
      </c>
      <c r="D26" s="113">
        <v>654</v>
      </c>
      <c r="E26" s="114">
        <v>1088</v>
      </c>
      <c r="F26" s="112">
        <v>69724</v>
      </c>
      <c r="G26" s="112">
        <v>25594</v>
      </c>
      <c r="H26" s="112">
        <v>99</v>
      </c>
      <c r="I26" s="112">
        <v>960</v>
      </c>
      <c r="J26" s="112">
        <v>117</v>
      </c>
      <c r="K26" s="115">
        <v>96494</v>
      </c>
      <c r="L26" s="116">
        <v>1.0259705266648703E-3</v>
      </c>
      <c r="M26" s="116">
        <v>9.9488051070532879E-3</v>
      </c>
      <c r="N26" s="116">
        <v>0.96975977781001932</v>
      </c>
      <c r="P26"/>
      <c r="Q26"/>
    </row>
    <row r="27" spans="1:20" s="18" customFormat="1">
      <c r="A27" s="111" t="s">
        <v>151</v>
      </c>
      <c r="B27" s="112">
        <v>99614</v>
      </c>
      <c r="C27" s="112">
        <v>36452</v>
      </c>
      <c r="D27" s="113">
        <v>1068</v>
      </c>
      <c r="E27" s="114">
        <v>1898</v>
      </c>
      <c r="F27" s="112">
        <v>100682</v>
      </c>
      <c r="G27" s="112">
        <v>38350</v>
      </c>
      <c r="H27" s="112">
        <v>109</v>
      </c>
      <c r="I27" s="112">
        <v>504</v>
      </c>
      <c r="J27" s="112">
        <v>130</v>
      </c>
      <c r="K27" s="115">
        <v>139775</v>
      </c>
      <c r="L27" s="116">
        <v>7.798247182972635E-4</v>
      </c>
      <c r="M27" s="116">
        <v>3.6057950277231265E-3</v>
      </c>
      <c r="N27" s="116">
        <v>0.97346449651225186</v>
      </c>
      <c r="P27"/>
      <c r="Q27"/>
    </row>
    <row r="28" spans="1:20" s="18" customFormat="1">
      <c r="A28" s="111" t="s">
        <v>152</v>
      </c>
      <c r="B28" s="112">
        <v>116839</v>
      </c>
      <c r="C28" s="112">
        <v>45176</v>
      </c>
      <c r="D28" s="113">
        <v>1336</v>
      </c>
      <c r="E28" s="114">
        <v>2413</v>
      </c>
      <c r="F28" s="112">
        <v>118175</v>
      </c>
      <c r="G28" s="112">
        <v>47589</v>
      </c>
      <c r="H28" s="112">
        <v>105</v>
      </c>
      <c r="I28" s="112">
        <v>764</v>
      </c>
      <c r="J28" s="112">
        <v>129</v>
      </c>
      <c r="K28" s="115">
        <v>166762</v>
      </c>
      <c r="L28" s="116">
        <v>6.2963984600808334E-4</v>
      </c>
      <c r="M28" s="116">
        <v>4.5813794509540545E-3</v>
      </c>
      <c r="N28" s="116">
        <v>0.97153428239047268</v>
      </c>
      <c r="P28"/>
      <c r="Q28"/>
    </row>
    <row r="29" spans="1:20" s="18" customFormat="1">
      <c r="A29" s="111" t="s">
        <v>153</v>
      </c>
      <c r="B29" s="112">
        <v>103758</v>
      </c>
      <c r="C29" s="112">
        <v>41447</v>
      </c>
      <c r="D29" s="113">
        <v>1167</v>
      </c>
      <c r="E29" s="114">
        <v>1823</v>
      </c>
      <c r="F29" s="112">
        <v>104925</v>
      </c>
      <c r="G29" s="112">
        <v>43270</v>
      </c>
      <c r="H29" s="112">
        <v>86</v>
      </c>
      <c r="I29" s="112">
        <v>330</v>
      </c>
      <c r="J29" s="112">
        <v>114</v>
      </c>
      <c r="K29" s="115">
        <v>148725</v>
      </c>
      <c r="L29" s="116">
        <v>5.7824844511682638E-4</v>
      </c>
      <c r="M29" s="116">
        <v>2.2188603126575895E-3</v>
      </c>
      <c r="N29" s="116">
        <v>0.97633215666498574</v>
      </c>
      <c r="P29"/>
      <c r="Q29"/>
    </row>
    <row r="30" spans="1:20" s="18" customFormat="1">
      <c r="A30" s="111" t="s">
        <v>154</v>
      </c>
      <c r="B30" s="112">
        <v>117083</v>
      </c>
      <c r="C30" s="112">
        <v>44564</v>
      </c>
      <c r="D30" s="113">
        <v>1286</v>
      </c>
      <c r="E30" s="114">
        <v>2242</v>
      </c>
      <c r="F30" s="112">
        <v>118369</v>
      </c>
      <c r="G30" s="112">
        <v>46806</v>
      </c>
      <c r="H30" s="112">
        <v>103</v>
      </c>
      <c r="I30" s="112">
        <v>234</v>
      </c>
      <c r="J30" s="112">
        <v>88</v>
      </c>
      <c r="K30" s="115">
        <v>165600</v>
      </c>
      <c r="L30" s="116">
        <v>6.2198067632850238E-4</v>
      </c>
      <c r="M30" s="116">
        <v>1.4130434782608696E-3</v>
      </c>
      <c r="N30" s="116">
        <v>0.97612922705314009</v>
      </c>
      <c r="P30"/>
      <c r="Q30"/>
    </row>
    <row r="31" spans="1:20" s="18" customFormat="1">
      <c r="A31" s="111" t="s">
        <v>155</v>
      </c>
      <c r="B31" s="112">
        <v>88832</v>
      </c>
      <c r="C31" s="112">
        <v>35832</v>
      </c>
      <c r="D31" s="113">
        <v>1227</v>
      </c>
      <c r="E31" s="114">
        <v>2504</v>
      </c>
      <c r="F31" s="112">
        <v>90059</v>
      </c>
      <c r="G31" s="112">
        <v>38336</v>
      </c>
      <c r="H31" s="112">
        <v>105</v>
      </c>
      <c r="I31" s="112">
        <v>252</v>
      </c>
      <c r="J31" s="112">
        <v>45</v>
      </c>
      <c r="K31" s="115">
        <v>128797</v>
      </c>
      <c r="L31" s="116">
        <v>8.152363797293415E-4</v>
      </c>
      <c r="M31" s="116">
        <v>1.9565673113504196E-3</v>
      </c>
      <c r="N31" s="116">
        <v>0.96791074326265358</v>
      </c>
      <c r="P31"/>
      <c r="Q31"/>
    </row>
    <row r="32" spans="1:20" s="18" customFormat="1">
      <c r="A32" s="111" t="s">
        <v>156</v>
      </c>
      <c r="B32" s="112">
        <v>102377</v>
      </c>
      <c r="C32" s="112">
        <v>39521</v>
      </c>
      <c r="D32" s="113">
        <v>1385</v>
      </c>
      <c r="E32" s="114">
        <v>2385</v>
      </c>
      <c r="F32" s="112">
        <v>103762</v>
      </c>
      <c r="G32" s="112">
        <v>41906</v>
      </c>
      <c r="H32" s="112">
        <v>82</v>
      </c>
      <c r="I32" s="112">
        <v>651</v>
      </c>
      <c r="J32" s="112">
        <v>75</v>
      </c>
      <c r="K32" s="115">
        <v>146476</v>
      </c>
      <c r="L32" s="116">
        <v>5.5981867336628527E-4</v>
      </c>
      <c r="M32" s="116">
        <v>4.4444141019689236E-3</v>
      </c>
      <c r="N32" s="116">
        <v>0.96874573308937983</v>
      </c>
      <c r="P32"/>
      <c r="Q32"/>
    </row>
    <row r="33" spans="1:17" s="18" customFormat="1">
      <c r="A33" s="111" t="s">
        <v>157</v>
      </c>
      <c r="B33" s="112">
        <v>115728</v>
      </c>
      <c r="C33" s="112">
        <v>46837</v>
      </c>
      <c r="D33" s="113">
        <v>1464</v>
      </c>
      <c r="E33" s="114">
        <v>3070</v>
      </c>
      <c r="F33" s="112">
        <v>117192</v>
      </c>
      <c r="G33" s="112">
        <v>49907</v>
      </c>
      <c r="H33" s="112">
        <v>68</v>
      </c>
      <c r="I33" s="112">
        <v>1350</v>
      </c>
      <c r="J33" s="112">
        <v>270</v>
      </c>
      <c r="K33" s="115">
        <v>168787</v>
      </c>
      <c r="L33" s="116">
        <v>4.0287462897024059E-4</v>
      </c>
      <c r="M33" s="116">
        <v>7.9982463104386007E-3</v>
      </c>
      <c r="N33" s="116">
        <v>0.96313697144922295</v>
      </c>
      <c r="P33"/>
      <c r="Q33"/>
    </row>
    <row r="34" spans="1:17" s="18" customFormat="1">
      <c r="A34" s="111" t="s">
        <v>158</v>
      </c>
      <c r="B34" s="112">
        <v>109751</v>
      </c>
      <c r="C34" s="112">
        <v>44614</v>
      </c>
      <c r="D34" s="113">
        <v>1301</v>
      </c>
      <c r="E34" s="114">
        <v>2043</v>
      </c>
      <c r="F34" s="112">
        <v>111052</v>
      </c>
      <c r="G34" s="112">
        <v>46657</v>
      </c>
      <c r="H34" s="112">
        <v>35</v>
      </c>
      <c r="I34" s="112">
        <v>940</v>
      </c>
      <c r="J34" s="112">
        <v>396</v>
      </c>
      <c r="K34" s="115">
        <v>159080</v>
      </c>
      <c r="L34" s="116">
        <v>2.2001508674880562E-4</v>
      </c>
      <c r="M34" s="116">
        <v>5.9089766155393511E-3</v>
      </c>
      <c r="N34" s="116">
        <v>0.97036082474226804</v>
      </c>
      <c r="P34"/>
      <c r="Q34"/>
    </row>
    <row r="35" spans="1:17" s="18" customFormat="1">
      <c r="A35" s="111" t="s">
        <v>159</v>
      </c>
      <c r="B35" s="112">
        <v>100459</v>
      </c>
      <c r="C35" s="112">
        <v>43408</v>
      </c>
      <c r="D35" s="113">
        <v>1018</v>
      </c>
      <c r="E35" s="114">
        <v>2149</v>
      </c>
      <c r="F35" s="112">
        <v>101477</v>
      </c>
      <c r="G35" s="112">
        <v>45557</v>
      </c>
      <c r="H35" s="112">
        <v>30</v>
      </c>
      <c r="I35" s="112">
        <v>689</v>
      </c>
      <c r="J35" s="112">
        <v>356</v>
      </c>
      <c r="K35" s="115">
        <v>148109</v>
      </c>
      <c r="L35" s="116">
        <v>2.025535247689202E-4</v>
      </c>
      <c r="M35" s="116">
        <v>4.6519792855262004E-3</v>
      </c>
      <c r="N35" s="116">
        <v>0.97135893159767472</v>
      </c>
      <c r="P35"/>
      <c r="Q35"/>
    </row>
    <row r="36" spans="1:17" s="18" customFormat="1">
      <c r="A36" s="111" t="s">
        <v>160</v>
      </c>
      <c r="B36" s="112">
        <v>123521</v>
      </c>
      <c r="C36" s="112">
        <v>59060</v>
      </c>
      <c r="D36" s="113">
        <v>1296</v>
      </c>
      <c r="E36" s="114">
        <v>3393</v>
      </c>
      <c r="F36" s="112">
        <v>124817</v>
      </c>
      <c r="G36" s="112">
        <v>62453</v>
      </c>
      <c r="H36" s="112">
        <v>43</v>
      </c>
      <c r="I36" s="112">
        <v>905</v>
      </c>
      <c r="J36" s="112">
        <v>359</v>
      </c>
      <c r="K36" s="115">
        <v>188577</v>
      </c>
      <c r="L36" s="116">
        <v>2.2802356597039937E-4</v>
      </c>
      <c r="M36" s="116">
        <v>4.7991006326328235E-3</v>
      </c>
      <c r="N36" s="116">
        <v>0.96820396973119738</v>
      </c>
      <c r="P36"/>
      <c r="Q36"/>
    </row>
    <row r="37" spans="1:17" s="18" customFormat="1">
      <c r="A37" s="111" t="s">
        <v>161</v>
      </c>
      <c r="B37" s="112">
        <v>97443</v>
      </c>
      <c r="C37" s="112">
        <v>47590</v>
      </c>
      <c r="D37" s="113">
        <v>1259</v>
      </c>
      <c r="E37" s="114">
        <v>3137</v>
      </c>
      <c r="F37" s="112">
        <v>98702</v>
      </c>
      <c r="G37" s="112">
        <v>50727</v>
      </c>
      <c r="H37" s="112">
        <v>60</v>
      </c>
      <c r="I37" s="112">
        <v>517</v>
      </c>
      <c r="J37" s="112">
        <v>477</v>
      </c>
      <c r="K37" s="115">
        <v>150483</v>
      </c>
      <c r="L37" s="116">
        <v>3.9871613404836428E-4</v>
      </c>
      <c r="M37" s="116">
        <v>3.4356040217167387E-3</v>
      </c>
      <c r="N37" s="116">
        <v>0.96378328449060691</v>
      </c>
      <c r="P37"/>
      <c r="Q37"/>
    </row>
    <row r="38" spans="1:17" s="18" customFormat="1">
      <c r="A38" s="111" t="s">
        <v>162</v>
      </c>
      <c r="B38" s="112">
        <v>57008</v>
      </c>
      <c r="C38" s="112">
        <v>26362</v>
      </c>
      <c r="D38" s="113">
        <v>572</v>
      </c>
      <c r="E38" s="114">
        <v>1743</v>
      </c>
      <c r="F38" s="112">
        <v>57580</v>
      </c>
      <c r="G38" s="112">
        <v>28105</v>
      </c>
      <c r="H38" s="112">
        <v>30</v>
      </c>
      <c r="I38" s="112">
        <v>411</v>
      </c>
      <c r="J38" s="112">
        <v>225</v>
      </c>
      <c r="K38" s="115">
        <v>86351</v>
      </c>
      <c r="L38" s="116">
        <v>3.474192539750553E-4</v>
      </c>
      <c r="M38" s="116">
        <v>4.7596437794582575E-3</v>
      </c>
      <c r="N38" s="116">
        <v>0.96547810679667867</v>
      </c>
      <c r="P38"/>
      <c r="Q38"/>
    </row>
    <row r="39" spans="1:17" s="18" customFormat="1">
      <c r="A39" s="111" t="s">
        <v>163</v>
      </c>
      <c r="B39" s="112">
        <v>95374</v>
      </c>
      <c r="C39" s="112">
        <v>45049</v>
      </c>
      <c r="D39" s="113">
        <v>1057</v>
      </c>
      <c r="E39" s="114">
        <v>2855</v>
      </c>
      <c r="F39" s="112">
        <v>96431</v>
      </c>
      <c r="G39" s="112">
        <v>47904</v>
      </c>
      <c r="H39" s="112">
        <v>87</v>
      </c>
      <c r="I39" s="112">
        <v>652</v>
      </c>
      <c r="J39" s="112">
        <v>153</v>
      </c>
      <c r="K39" s="115">
        <v>145227</v>
      </c>
      <c r="L39" s="116">
        <v>5.9906215786320724E-4</v>
      </c>
      <c r="M39" s="116">
        <v>4.4895232980093234E-3</v>
      </c>
      <c r="N39" s="116">
        <v>0.96692075165086377</v>
      </c>
      <c r="P39"/>
      <c r="Q39"/>
    </row>
    <row r="40" spans="1:17" s="18" customFormat="1">
      <c r="A40" s="111" t="s">
        <v>164</v>
      </c>
      <c r="B40" s="112">
        <v>111541</v>
      </c>
      <c r="C40" s="112">
        <v>53242</v>
      </c>
      <c r="D40" s="113">
        <v>1377</v>
      </c>
      <c r="E40" s="114">
        <v>3534</v>
      </c>
      <c r="F40" s="112">
        <v>112918</v>
      </c>
      <c r="G40" s="112">
        <v>56776</v>
      </c>
      <c r="H40" s="112">
        <v>145</v>
      </c>
      <c r="I40" s="112">
        <v>1091</v>
      </c>
      <c r="J40" s="112">
        <v>306</v>
      </c>
      <c r="K40" s="115">
        <v>171236</v>
      </c>
      <c r="L40" s="116">
        <v>8.4678455464972323E-4</v>
      </c>
      <c r="M40" s="116">
        <v>6.371323787054124E-3</v>
      </c>
      <c r="N40" s="116">
        <v>0.96231516737134715</v>
      </c>
      <c r="P40"/>
      <c r="Q40"/>
    </row>
    <row r="41" spans="1:17" s="18" customFormat="1">
      <c r="A41" s="111" t="s">
        <v>165</v>
      </c>
      <c r="B41" s="112">
        <v>91173</v>
      </c>
      <c r="C41" s="112">
        <v>46864</v>
      </c>
      <c r="D41" s="113">
        <v>933</v>
      </c>
      <c r="E41" s="114">
        <v>2941</v>
      </c>
      <c r="F41" s="112">
        <v>92106</v>
      </c>
      <c r="G41" s="112">
        <v>49805</v>
      </c>
      <c r="H41" s="112">
        <v>70</v>
      </c>
      <c r="I41" s="112">
        <v>728</v>
      </c>
      <c r="J41" s="112">
        <v>129</v>
      </c>
      <c r="K41" s="115">
        <v>142838</v>
      </c>
      <c r="L41" s="116">
        <v>4.9006566879961912E-4</v>
      </c>
      <c r="M41" s="116">
        <v>5.0966829555160395E-3</v>
      </c>
      <c r="N41" s="116">
        <v>0.96638849605847188</v>
      </c>
      <c r="P41"/>
      <c r="Q41"/>
    </row>
    <row r="42" spans="1:17" s="18" customFormat="1">
      <c r="A42" s="111" t="s">
        <v>166</v>
      </c>
      <c r="B42" s="112">
        <v>114688</v>
      </c>
      <c r="C42" s="112">
        <v>60327</v>
      </c>
      <c r="D42" s="113">
        <v>1055</v>
      </c>
      <c r="E42" s="114">
        <v>3648</v>
      </c>
      <c r="F42" s="112">
        <v>115743</v>
      </c>
      <c r="G42" s="112">
        <v>63975</v>
      </c>
      <c r="H42" s="112">
        <v>99</v>
      </c>
      <c r="I42" s="112">
        <v>715</v>
      </c>
      <c r="J42" s="112">
        <v>185</v>
      </c>
      <c r="K42" s="115">
        <v>180717</v>
      </c>
      <c r="L42" s="116">
        <v>5.4781785886219895E-4</v>
      </c>
      <c r="M42" s="116">
        <v>3.9564623140047701E-3</v>
      </c>
      <c r="N42" s="116">
        <v>0.96844790473502773</v>
      </c>
      <c r="P42"/>
      <c r="Q42"/>
    </row>
    <row r="43" spans="1:17" s="18" customFormat="1">
      <c r="A43" s="111" t="s">
        <v>167</v>
      </c>
      <c r="B43" s="112">
        <v>82462</v>
      </c>
      <c r="C43" s="112">
        <v>42233</v>
      </c>
      <c r="D43" s="113">
        <v>923</v>
      </c>
      <c r="E43" s="114">
        <v>2941</v>
      </c>
      <c r="F43" s="112">
        <v>83385</v>
      </c>
      <c r="G43" s="112">
        <v>45174</v>
      </c>
      <c r="H43" s="112">
        <v>78</v>
      </c>
      <c r="I43" s="112">
        <v>423</v>
      </c>
      <c r="J43" s="112">
        <v>140</v>
      </c>
      <c r="K43" s="115">
        <v>129200</v>
      </c>
      <c r="L43" s="116">
        <v>6.0371517027863776E-4</v>
      </c>
      <c r="M43" s="116">
        <v>3.2739938080495355E-3</v>
      </c>
      <c r="N43" s="116">
        <v>0.96513157894736845</v>
      </c>
      <c r="P43"/>
      <c r="Q43"/>
    </row>
    <row r="44" spans="1:17" s="18" customFormat="1">
      <c r="A44" s="111" t="s">
        <v>168</v>
      </c>
      <c r="B44" s="112">
        <v>94399</v>
      </c>
      <c r="C44" s="112">
        <v>45958</v>
      </c>
      <c r="D44" s="113">
        <v>918</v>
      </c>
      <c r="E44" s="114">
        <v>3029</v>
      </c>
      <c r="F44" s="112">
        <v>95317</v>
      </c>
      <c r="G44" s="112">
        <v>48987</v>
      </c>
      <c r="H44" s="112">
        <v>62</v>
      </c>
      <c r="I44" s="112">
        <v>421</v>
      </c>
      <c r="J44" s="112">
        <v>137</v>
      </c>
      <c r="K44" s="115">
        <v>144924</v>
      </c>
      <c r="L44" s="116">
        <v>4.2781043857470123E-4</v>
      </c>
      <c r="M44" s="116">
        <v>2.9049708812895034E-3</v>
      </c>
      <c r="N44" s="116">
        <v>0.96848693108111839</v>
      </c>
      <c r="P44"/>
      <c r="Q44"/>
    </row>
    <row r="45" spans="1:17" s="18" customFormat="1">
      <c r="A45" s="111" t="s">
        <v>169</v>
      </c>
      <c r="B45" s="112">
        <v>120124</v>
      </c>
      <c r="C45" s="112">
        <v>58152</v>
      </c>
      <c r="D45" s="113">
        <v>949</v>
      </c>
      <c r="E45" s="114">
        <v>2910</v>
      </c>
      <c r="F45" s="112">
        <v>121073</v>
      </c>
      <c r="G45" s="112">
        <v>61062</v>
      </c>
      <c r="H45" s="112">
        <v>199</v>
      </c>
      <c r="I45" s="112">
        <v>743</v>
      </c>
      <c r="J45" s="112">
        <v>221</v>
      </c>
      <c r="K45" s="115">
        <v>183298</v>
      </c>
      <c r="L45" s="116">
        <v>1.0856637824744404E-3</v>
      </c>
      <c r="M45" s="116">
        <v>4.0535084943643688E-3</v>
      </c>
      <c r="N45" s="116">
        <v>0.9726019923839867</v>
      </c>
      <c r="P45"/>
      <c r="Q45"/>
    </row>
    <row r="46" spans="1:17" s="18" customFormat="1">
      <c r="A46" s="111" t="s">
        <v>170</v>
      </c>
      <c r="B46" s="112">
        <v>110292</v>
      </c>
      <c r="C46" s="112">
        <v>53990</v>
      </c>
      <c r="D46" s="113">
        <v>849</v>
      </c>
      <c r="E46" s="114">
        <v>2750</v>
      </c>
      <c r="F46" s="112">
        <v>111141</v>
      </c>
      <c r="G46" s="112">
        <v>56740</v>
      </c>
      <c r="H46" s="112">
        <v>111</v>
      </c>
      <c r="I46" s="112">
        <v>844</v>
      </c>
      <c r="J46" s="112">
        <v>165</v>
      </c>
      <c r="K46" s="115">
        <v>169001</v>
      </c>
      <c r="L46" s="116">
        <v>6.5680084733226428E-4</v>
      </c>
      <c r="M46" s="116">
        <v>4.994053289625505E-3</v>
      </c>
      <c r="N46" s="116">
        <v>0.97207708830125261</v>
      </c>
      <c r="P46"/>
      <c r="Q46"/>
    </row>
    <row r="47" spans="1:17" s="18" customFormat="1">
      <c r="A47" s="111" t="s">
        <v>171</v>
      </c>
      <c r="B47" s="112">
        <v>97261</v>
      </c>
      <c r="C47" s="112">
        <v>47672</v>
      </c>
      <c r="D47" s="113">
        <v>761</v>
      </c>
      <c r="E47" s="114">
        <v>2207</v>
      </c>
      <c r="F47" s="112">
        <v>98022</v>
      </c>
      <c r="G47" s="112">
        <v>49879</v>
      </c>
      <c r="H47" s="112">
        <v>114</v>
      </c>
      <c r="I47" s="112">
        <v>911</v>
      </c>
      <c r="J47" s="112">
        <v>143</v>
      </c>
      <c r="K47" s="115">
        <v>149069</v>
      </c>
      <c r="L47" s="116">
        <v>7.6474652677619088E-4</v>
      </c>
      <c r="M47" s="116">
        <v>6.1112639113430692E-3</v>
      </c>
      <c r="N47" s="116">
        <v>0.97225445934433052</v>
      </c>
      <c r="P47"/>
      <c r="Q47"/>
    </row>
    <row r="48" spans="1:17" s="18" customFormat="1">
      <c r="A48" s="111" t="s">
        <v>172</v>
      </c>
      <c r="B48" s="112">
        <v>123965</v>
      </c>
      <c r="C48" s="112">
        <v>64904</v>
      </c>
      <c r="D48" s="113">
        <v>806</v>
      </c>
      <c r="E48" s="114">
        <v>2666</v>
      </c>
      <c r="F48" s="112">
        <v>124771</v>
      </c>
      <c r="G48" s="112">
        <v>67570</v>
      </c>
      <c r="H48" s="112">
        <v>157</v>
      </c>
      <c r="I48" s="112">
        <v>1066</v>
      </c>
      <c r="J48" s="112">
        <v>332</v>
      </c>
      <c r="K48" s="115">
        <v>193896</v>
      </c>
      <c r="L48" s="116">
        <v>8.0971242315468087E-4</v>
      </c>
      <c r="M48" s="116">
        <v>5.4977926311012091E-3</v>
      </c>
      <c r="N48" s="116">
        <v>0.97407373024714283</v>
      </c>
      <c r="P48"/>
      <c r="Q48"/>
    </row>
    <row r="49" spans="1:17" s="18" customFormat="1">
      <c r="A49" s="111" t="s">
        <v>173</v>
      </c>
      <c r="B49" s="112">
        <v>92774</v>
      </c>
      <c r="C49" s="112">
        <v>47248</v>
      </c>
      <c r="D49" s="113">
        <v>643</v>
      </c>
      <c r="E49" s="114">
        <v>2529</v>
      </c>
      <c r="F49" s="112">
        <v>93417</v>
      </c>
      <c r="G49" s="112">
        <v>49777</v>
      </c>
      <c r="H49" s="112">
        <v>121</v>
      </c>
      <c r="I49" s="112">
        <v>751</v>
      </c>
      <c r="J49" s="112">
        <v>263</v>
      </c>
      <c r="K49" s="115">
        <v>144329</v>
      </c>
      <c r="L49" s="116">
        <v>8.3836235268033453E-4</v>
      </c>
      <c r="M49" s="116">
        <v>5.2033894782060434E-3</v>
      </c>
      <c r="N49" s="116">
        <v>0.97015845741327111</v>
      </c>
      <c r="P49"/>
      <c r="Q49"/>
    </row>
    <row r="50" spans="1:17" s="18" customFormat="1">
      <c r="A50" s="111" t="s">
        <v>174</v>
      </c>
      <c r="B50" s="112">
        <v>51702</v>
      </c>
      <c r="C50" s="112">
        <v>29763</v>
      </c>
      <c r="D50" s="113">
        <v>370</v>
      </c>
      <c r="E50" s="114">
        <v>2285</v>
      </c>
      <c r="F50" s="112">
        <v>52072</v>
      </c>
      <c r="G50" s="112">
        <v>32048</v>
      </c>
      <c r="H50" s="112">
        <v>78</v>
      </c>
      <c r="I50" s="112">
        <v>374</v>
      </c>
      <c r="J50" s="112">
        <v>233</v>
      </c>
      <c r="K50" s="115">
        <v>84805</v>
      </c>
      <c r="L50" s="116">
        <v>9.1975708979423379E-4</v>
      </c>
      <c r="M50" s="116">
        <v>4.4101173279877367E-3</v>
      </c>
      <c r="N50" s="116">
        <v>0.96061552974470843</v>
      </c>
      <c r="P50"/>
      <c r="Q50"/>
    </row>
    <row r="51" spans="1:17" s="18" customFormat="1">
      <c r="A51" s="111" t="s">
        <v>175</v>
      </c>
      <c r="B51" s="112">
        <v>94906</v>
      </c>
      <c r="C51" s="112">
        <v>54547</v>
      </c>
      <c r="D51" s="113">
        <v>788</v>
      </c>
      <c r="E51" s="114">
        <v>2399</v>
      </c>
      <c r="F51" s="112">
        <v>95694</v>
      </c>
      <c r="G51" s="112">
        <v>56946</v>
      </c>
      <c r="H51" s="112">
        <v>477</v>
      </c>
      <c r="I51" s="112">
        <v>1525</v>
      </c>
      <c r="J51" s="112">
        <v>173</v>
      </c>
      <c r="K51" s="115">
        <v>154815</v>
      </c>
      <c r="L51" s="116">
        <v>3.0810967929464201E-3</v>
      </c>
      <c r="M51" s="116">
        <v>9.8504666860446347E-3</v>
      </c>
      <c r="N51" s="116">
        <v>0.96536511319962537</v>
      </c>
      <c r="P51"/>
      <c r="Q51"/>
    </row>
    <row r="52" spans="1:17" s="18" customFormat="1">
      <c r="A52" s="111" t="s">
        <v>176</v>
      </c>
      <c r="B52" s="112">
        <v>102758</v>
      </c>
      <c r="C52" s="112">
        <v>57106</v>
      </c>
      <c r="D52" s="113">
        <v>837</v>
      </c>
      <c r="E52" s="114">
        <v>3057</v>
      </c>
      <c r="F52" s="112">
        <v>103595</v>
      </c>
      <c r="G52" s="112">
        <v>60163</v>
      </c>
      <c r="H52" s="112">
        <v>152</v>
      </c>
      <c r="I52" s="112">
        <v>1095</v>
      </c>
      <c r="J52" s="112">
        <v>194</v>
      </c>
      <c r="K52" s="115">
        <v>165199</v>
      </c>
      <c r="L52" s="116">
        <v>9.2010242192749349E-4</v>
      </c>
      <c r="M52" s="116">
        <v>6.6283694211224037E-3</v>
      </c>
      <c r="N52" s="116">
        <v>0.96770561565142643</v>
      </c>
      <c r="P52"/>
      <c r="Q52"/>
    </row>
    <row r="53" spans="1:17" s="18" customFormat="1">
      <c r="A53" s="111" t="s">
        <v>177</v>
      </c>
      <c r="B53" s="112">
        <v>87148</v>
      </c>
      <c r="C53" s="112">
        <v>46852</v>
      </c>
      <c r="D53" s="113">
        <v>715</v>
      </c>
      <c r="E53" s="114">
        <v>2974</v>
      </c>
      <c r="F53" s="112">
        <v>87863</v>
      </c>
      <c r="G53" s="112">
        <v>49826</v>
      </c>
      <c r="H53" s="112">
        <v>236</v>
      </c>
      <c r="I53" s="112">
        <v>925</v>
      </c>
      <c r="J53" s="112">
        <v>165</v>
      </c>
      <c r="K53" s="115">
        <v>139015</v>
      </c>
      <c r="L53" s="116">
        <v>1.6976585260583389E-3</v>
      </c>
      <c r="M53" s="116">
        <v>6.6539582059489981E-3</v>
      </c>
      <c r="N53" s="116">
        <v>0.96392475632126029</v>
      </c>
      <c r="P53"/>
      <c r="Q53"/>
    </row>
    <row r="54" spans="1:17" s="18" customFormat="1">
      <c r="A54" s="111" t="s">
        <v>178</v>
      </c>
      <c r="B54" s="112">
        <v>101223</v>
      </c>
      <c r="C54" s="112">
        <v>61702</v>
      </c>
      <c r="D54" s="113">
        <v>915</v>
      </c>
      <c r="E54" s="114">
        <v>3633</v>
      </c>
      <c r="F54" s="112">
        <v>102138</v>
      </c>
      <c r="G54" s="112">
        <v>65335</v>
      </c>
      <c r="H54" s="112">
        <v>273</v>
      </c>
      <c r="I54" s="112">
        <v>1663</v>
      </c>
      <c r="J54" s="112">
        <v>219</v>
      </c>
      <c r="K54" s="115">
        <v>169628</v>
      </c>
      <c r="L54" s="116">
        <v>1.6094041078123895E-3</v>
      </c>
      <c r="M54" s="116">
        <v>9.8038059754285856E-3</v>
      </c>
      <c r="N54" s="116">
        <v>0.96048411818803503</v>
      </c>
      <c r="P54"/>
      <c r="Q54"/>
    </row>
    <row r="55" spans="1:17" s="18" customFormat="1">
      <c r="A55" s="111" t="s">
        <v>179</v>
      </c>
      <c r="B55" s="112">
        <v>80989</v>
      </c>
      <c r="C55" s="112">
        <v>51153</v>
      </c>
      <c r="D55" s="113">
        <v>781</v>
      </c>
      <c r="E55" s="114">
        <v>3500</v>
      </c>
      <c r="F55" s="112">
        <v>81770</v>
      </c>
      <c r="G55" s="112">
        <v>54653</v>
      </c>
      <c r="H55" s="112">
        <v>217</v>
      </c>
      <c r="I55" s="112">
        <v>635</v>
      </c>
      <c r="J55" s="112">
        <v>215</v>
      </c>
      <c r="K55" s="115">
        <v>137490</v>
      </c>
      <c r="L55" s="116">
        <v>1.5782966033893375E-3</v>
      </c>
      <c r="M55" s="116">
        <v>4.618517710378937E-3</v>
      </c>
      <c r="N55" s="116">
        <v>0.96110262564550153</v>
      </c>
      <c r="P55"/>
      <c r="Q55"/>
    </row>
    <row r="56" spans="1:17" s="18" customFormat="1">
      <c r="A56" s="111" t="s">
        <v>180</v>
      </c>
      <c r="B56" s="112">
        <v>88574</v>
      </c>
      <c r="C56" s="112">
        <v>56832</v>
      </c>
      <c r="D56" s="113">
        <v>1389</v>
      </c>
      <c r="E56" s="114">
        <v>3145</v>
      </c>
      <c r="F56" s="112">
        <v>89963</v>
      </c>
      <c r="G56" s="112">
        <v>59977</v>
      </c>
      <c r="H56" s="112">
        <v>288</v>
      </c>
      <c r="I56" s="112">
        <v>1121</v>
      </c>
      <c r="J56" s="112">
        <v>118</v>
      </c>
      <c r="K56" s="115">
        <v>151467</v>
      </c>
      <c r="L56" s="116">
        <v>1.9014042662758226E-3</v>
      </c>
      <c r="M56" s="116">
        <v>7.4009520225527675E-3</v>
      </c>
      <c r="N56" s="116">
        <v>0.95998468313229945</v>
      </c>
      <c r="P56"/>
      <c r="Q56"/>
    </row>
    <row r="57" spans="1:17" s="18" customFormat="1">
      <c r="A57" s="111" t="s">
        <v>181</v>
      </c>
      <c r="B57" s="112">
        <v>117671</v>
      </c>
      <c r="C57" s="112">
        <v>75846</v>
      </c>
      <c r="D57" s="113">
        <v>1658</v>
      </c>
      <c r="E57" s="114">
        <v>3770</v>
      </c>
      <c r="F57" s="112">
        <v>119329</v>
      </c>
      <c r="G57" s="112">
        <v>79616</v>
      </c>
      <c r="H57" s="112">
        <v>360</v>
      </c>
      <c r="I57" s="112">
        <v>1228</v>
      </c>
      <c r="J57" s="112">
        <v>245</v>
      </c>
      <c r="K57" s="115">
        <v>200778</v>
      </c>
      <c r="L57" s="116">
        <v>1.7930251322356035E-3</v>
      </c>
      <c r="M57" s="116">
        <v>6.1162079510703364E-3</v>
      </c>
      <c r="N57" s="116">
        <v>0.96383567920788138</v>
      </c>
      <c r="P57"/>
      <c r="Q57"/>
    </row>
    <row r="58" spans="1:17" s="18" customFormat="1">
      <c r="A58" s="111" t="s">
        <v>182</v>
      </c>
      <c r="B58" s="112">
        <v>102113</v>
      </c>
      <c r="C58" s="112">
        <v>64572</v>
      </c>
      <c r="D58" s="113">
        <v>1469</v>
      </c>
      <c r="E58" s="114">
        <v>2851</v>
      </c>
      <c r="F58" s="112">
        <v>103582</v>
      </c>
      <c r="G58" s="112">
        <v>67423</v>
      </c>
      <c r="H58" s="112">
        <v>443</v>
      </c>
      <c r="I58" s="112">
        <v>1752</v>
      </c>
      <c r="J58" s="112">
        <v>181</v>
      </c>
      <c r="K58" s="115">
        <v>173381</v>
      </c>
      <c r="L58" s="116">
        <v>2.5550665874576801E-3</v>
      </c>
      <c r="M58" s="116">
        <v>1.0104913456491773E-2</v>
      </c>
      <c r="N58" s="116">
        <v>0.96137985131012049</v>
      </c>
      <c r="P58"/>
      <c r="Q58"/>
    </row>
    <row r="59" spans="1:17" s="18" customFormat="1">
      <c r="A59" s="111" t="s">
        <v>183</v>
      </c>
      <c r="B59" s="112">
        <v>84380</v>
      </c>
      <c r="C59" s="112">
        <v>54470</v>
      </c>
      <c r="D59" s="113">
        <v>1384</v>
      </c>
      <c r="E59" s="114">
        <v>2322</v>
      </c>
      <c r="F59" s="112">
        <v>85764</v>
      </c>
      <c r="G59" s="112">
        <v>56792</v>
      </c>
      <c r="H59" s="112">
        <v>497</v>
      </c>
      <c r="I59" s="112">
        <v>1085</v>
      </c>
      <c r="J59" s="112">
        <v>126</v>
      </c>
      <c r="K59" s="115">
        <v>144264</v>
      </c>
      <c r="L59" s="116">
        <v>3.4450729218654689E-3</v>
      </c>
      <c r="M59" s="116">
        <v>7.5209338435091224E-3</v>
      </c>
      <c r="N59" s="116">
        <v>0.9624715798813287</v>
      </c>
      <c r="P59"/>
      <c r="Q59"/>
    </row>
    <row r="60" spans="1:17" s="18" customFormat="1">
      <c r="A60" s="111" t="s">
        <v>184</v>
      </c>
      <c r="B60" s="112">
        <v>127152</v>
      </c>
      <c r="C60" s="112">
        <v>87703</v>
      </c>
      <c r="D60" s="113">
        <v>1985</v>
      </c>
      <c r="E60" s="114">
        <v>3660</v>
      </c>
      <c r="F60" s="112">
        <v>129137</v>
      </c>
      <c r="G60" s="112">
        <v>91363</v>
      </c>
      <c r="H60" s="112">
        <v>680</v>
      </c>
      <c r="I60" s="112">
        <v>2362</v>
      </c>
      <c r="J60" s="112">
        <v>299</v>
      </c>
      <c r="K60" s="115">
        <v>223841</v>
      </c>
      <c r="L60" s="116">
        <v>3.037870631385671E-3</v>
      </c>
      <c r="M60" s="116">
        <v>1.0552132987254347E-2</v>
      </c>
      <c r="N60" s="116">
        <v>0.95985543309760057</v>
      </c>
      <c r="P60"/>
      <c r="Q60"/>
    </row>
    <row r="61" spans="1:17" s="18" customFormat="1">
      <c r="A61" s="111" t="s">
        <v>185</v>
      </c>
      <c r="B61" s="112">
        <v>84684</v>
      </c>
      <c r="C61" s="112">
        <v>56334</v>
      </c>
      <c r="D61" s="113">
        <v>1926</v>
      </c>
      <c r="E61" s="114">
        <v>2549</v>
      </c>
      <c r="F61" s="112">
        <v>86610</v>
      </c>
      <c r="G61" s="112">
        <v>58883</v>
      </c>
      <c r="H61" s="112">
        <v>451</v>
      </c>
      <c r="I61" s="112">
        <v>1315</v>
      </c>
      <c r="J61" s="112">
        <v>225</v>
      </c>
      <c r="K61" s="115">
        <v>147484</v>
      </c>
      <c r="L61" s="116">
        <v>3.0579588294323452E-3</v>
      </c>
      <c r="M61" s="116">
        <v>8.9162214206286779E-3</v>
      </c>
      <c r="N61" s="116">
        <v>0.95615795611727372</v>
      </c>
      <c r="P61"/>
      <c r="Q61"/>
    </row>
    <row r="62" spans="1:17" s="18" customFormat="1">
      <c r="A62" s="111" t="s">
        <v>186</v>
      </c>
      <c r="B62" s="112">
        <v>52438</v>
      </c>
      <c r="C62" s="112">
        <v>36477</v>
      </c>
      <c r="D62" s="113">
        <v>1037</v>
      </c>
      <c r="E62" s="114">
        <v>2086</v>
      </c>
      <c r="F62" s="112">
        <v>53475</v>
      </c>
      <c r="G62" s="112">
        <v>38563</v>
      </c>
      <c r="H62" s="112">
        <v>295</v>
      </c>
      <c r="I62" s="112">
        <v>736</v>
      </c>
      <c r="J62" s="112">
        <v>101</v>
      </c>
      <c r="K62" s="115">
        <v>93170</v>
      </c>
      <c r="L62" s="116">
        <v>3.1662552323709348E-3</v>
      </c>
      <c r="M62" s="116">
        <v>7.8995384780508743E-3</v>
      </c>
      <c r="N62" s="116">
        <v>0.95433079317376834</v>
      </c>
      <c r="P62"/>
      <c r="Q62"/>
    </row>
    <row r="63" spans="1:17" s="18" customFormat="1">
      <c r="A63" s="111" t="s">
        <v>187</v>
      </c>
      <c r="B63" s="112">
        <v>93681</v>
      </c>
      <c r="C63" s="112">
        <v>68047</v>
      </c>
      <c r="D63" s="113">
        <v>1871</v>
      </c>
      <c r="E63" s="114">
        <v>3052</v>
      </c>
      <c r="F63" s="112">
        <v>95552</v>
      </c>
      <c r="G63" s="112">
        <v>71099</v>
      </c>
      <c r="H63" s="112">
        <v>519</v>
      </c>
      <c r="I63" s="112">
        <v>1750</v>
      </c>
      <c r="J63" s="112">
        <v>54</v>
      </c>
      <c r="K63" s="115">
        <v>168974</v>
      </c>
      <c r="L63" s="116">
        <v>3.0714784523062722E-3</v>
      </c>
      <c r="M63" s="116">
        <v>1.0356622912400724E-2</v>
      </c>
      <c r="N63" s="116">
        <v>0.9571176630724253</v>
      </c>
      <c r="P63"/>
      <c r="Q63"/>
    </row>
    <row r="64" spans="1:17" s="18" customFormat="1">
      <c r="A64" s="111" t="s">
        <v>188</v>
      </c>
      <c r="B64" s="112">
        <v>90801</v>
      </c>
      <c r="C64" s="112">
        <v>68669</v>
      </c>
      <c r="D64" s="113">
        <v>1871</v>
      </c>
      <c r="E64" s="114">
        <v>3448</v>
      </c>
      <c r="F64" s="112">
        <v>92672</v>
      </c>
      <c r="G64" s="112">
        <v>72117</v>
      </c>
      <c r="H64" s="112">
        <v>613</v>
      </c>
      <c r="I64" s="112">
        <v>1776</v>
      </c>
      <c r="J64" s="112">
        <v>43</v>
      </c>
      <c r="K64" s="115">
        <v>167221</v>
      </c>
      <c r="L64" s="116">
        <v>3.6658075241745953E-3</v>
      </c>
      <c r="M64" s="116">
        <v>1.0620675632845158E-2</v>
      </c>
      <c r="N64" s="116">
        <v>0.95364816619922144</v>
      </c>
      <c r="P64"/>
      <c r="Q64"/>
    </row>
    <row r="65" spans="1:17" s="18" customFormat="1">
      <c r="A65" s="111" t="s">
        <v>189</v>
      </c>
      <c r="B65" s="112">
        <v>85118</v>
      </c>
      <c r="C65" s="112">
        <v>63479</v>
      </c>
      <c r="D65" s="113">
        <v>2074</v>
      </c>
      <c r="E65" s="114">
        <v>3329</v>
      </c>
      <c r="F65" s="112">
        <v>87192</v>
      </c>
      <c r="G65" s="112">
        <v>66808</v>
      </c>
      <c r="H65" s="112">
        <v>704</v>
      </c>
      <c r="I65" s="112">
        <v>1532</v>
      </c>
      <c r="J65" s="112">
        <v>47</v>
      </c>
      <c r="K65" s="115">
        <v>156283</v>
      </c>
      <c r="L65" s="116">
        <v>4.5046486182118333E-3</v>
      </c>
      <c r="M65" s="116">
        <v>9.8027296634950693E-3</v>
      </c>
      <c r="N65" s="116">
        <v>0.95081998681878388</v>
      </c>
      <c r="P65"/>
      <c r="Q65"/>
    </row>
    <row r="66" spans="1:17" s="18" customFormat="1">
      <c r="A66" s="111" t="s">
        <v>190</v>
      </c>
      <c r="B66" s="112">
        <v>103131</v>
      </c>
      <c r="C66" s="112">
        <v>79633</v>
      </c>
      <c r="D66" s="113">
        <v>1850</v>
      </c>
      <c r="E66" s="114">
        <v>3930</v>
      </c>
      <c r="F66" s="112">
        <v>104981</v>
      </c>
      <c r="G66" s="112">
        <v>83563</v>
      </c>
      <c r="H66" s="112">
        <v>753</v>
      </c>
      <c r="I66" s="112">
        <v>2248</v>
      </c>
      <c r="J66" s="112">
        <v>39</v>
      </c>
      <c r="K66" s="115">
        <v>191584</v>
      </c>
      <c r="L66" s="116">
        <v>3.9303908468348086E-3</v>
      </c>
      <c r="M66" s="116">
        <v>1.1733756472356773E-2</v>
      </c>
      <c r="N66" s="116">
        <v>0.95396275263069985</v>
      </c>
      <c r="P66"/>
      <c r="Q66"/>
    </row>
    <row r="67" spans="1:17" s="18" customFormat="1">
      <c r="A67" s="111" t="s">
        <v>191</v>
      </c>
      <c r="B67" s="112">
        <v>73786</v>
      </c>
      <c r="C67" s="112">
        <v>61965</v>
      </c>
      <c r="D67" s="113">
        <v>1563</v>
      </c>
      <c r="E67" s="114">
        <v>4283</v>
      </c>
      <c r="F67" s="112">
        <v>75349</v>
      </c>
      <c r="G67" s="112">
        <v>66248</v>
      </c>
      <c r="H67" s="112">
        <v>497</v>
      </c>
      <c r="I67" s="112">
        <v>1402</v>
      </c>
      <c r="J67" s="112">
        <v>34</v>
      </c>
      <c r="K67" s="115">
        <v>143530</v>
      </c>
      <c r="L67" s="116">
        <v>3.4626907266773498E-3</v>
      </c>
      <c r="M67" s="116">
        <v>9.7679927541280565E-3</v>
      </c>
      <c r="N67" s="116">
        <v>0.94580227130216676</v>
      </c>
      <c r="P67"/>
      <c r="Q67"/>
    </row>
    <row r="68" spans="1:17" s="18" customFormat="1">
      <c r="A68" s="111" t="s">
        <v>192</v>
      </c>
      <c r="B68" s="112">
        <v>92019</v>
      </c>
      <c r="C68" s="112">
        <v>71765</v>
      </c>
      <c r="D68" s="113">
        <v>1093</v>
      </c>
      <c r="E68" s="114">
        <v>4208</v>
      </c>
      <c r="F68" s="112">
        <v>93112</v>
      </c>
      <c r="G68" s="112">
        <v>75973</v>
      </c>
      <c r="H68" s="112">
        <v>658</v>
      </c>
      <c r="I68" s="112">
        <v>1914</v>
      </c>
      <c r="J68" s="112">
        <v>41</v>
      </c>
      <c r="K68" s="115">
        <v>171698</v>
      </c>
      <c r="L68" s="116">
        <v>3.8323102191056388E-3</v>
      </c>
      <c r="M68" s="116">
        <v>1.114747987745926E-2</v>
      </c>
      <c r="N68" s="116">
        <v>0.95390744213677503</v>
      </c>
      <c r="P68"/>
      <c r="Q68"/>
    </row>
    <row r="69" spans="1:17" s="18" customFormat="1">
      <c r="A69" s="111" t="s">
        <v>193</v>
      </c>
      <c r="B69" s="112">
        <v>110658</v>
      </c>
      <c r="C69" s="112">
        <v>97121</v>
      </c>
      <c r="D69" s="113">
        <v>692</v>
      </c>
      <c r="E69" s="114">
        <v>3911</v>
      </c>
      <c r="F69" s="112">
        <v>111350</v>
      </c>
      <c r="G69" s="112">
        <v>101032</v>
      </c>
      <c r="H69" s="112">
        <v>978</v>
      </c>
      <c r="I69" s="112">
        <v>2804</v>
      </c>
      <c r="J69" s="112">
        <v>45</v>
      </c>
      <c r="K69" s="115">
        <v>216209</v>
      </c>
      <c r="L69" s="116">
        <v>4.5234009685073242E-3</v>
      </c>
      <c r="M69" s="116">
        <v>1.2968932838133473E-2</v>
      </c>
      <c r="N69" s="116">
        <v>0.96100994870703804</v>
      </c>
      <c r="P69"/>
      <c r="Q69"/>
    </row>
    <row r="70" spans="1:17" s="18" customFormat="1">
      <c r="A70" s="111" t="s">
        <v>194</v>
      </c>
      <c r="B70" s="112">
        <v>97064</v>
      </c>
      <c r="C70" s="112">
        <v>83050</v>
      </c>
      <c r="D70" s="113">
        <v>295</v>
      </c>
      <c r="E70" s="114">
        <v>3168</v>
      </c>
      <c r="F70" s="112">
        <v>97359</v>
      </c>
      <c r="G70" s="112">
        <v>86218</v>
      </c>
      <c r="H70" s="112">
        <v>670</v>
      </c>
      <c r="I70" s="112">
        <v>2147</v>
      </c>
      <c r="J70" s="112">
        <v>36</v>
      </c>
      <c r="K70" s="115">
        <v>186430</v>
      </c>
      <c r="L70" s="116">
        <v>3.593842192780132E-3</v>
      </c>
      <c r="M70" s="116">
        <v>1.1516386847610364E-2</v>
      </c>
      <c r="N70" s="116">
        <v>0.96612133240358311</v>
      </c>
      <c r="P70"/>
      <c r="Q70"/>
    </row>
    <row r="71" spans="1:17" s="18" customFormat="1">
      <c r="A71" s="111" t="s">
        <v>195</v>
      </c>
      <c r="B71" s="112">
        <v>95346</v>
      </c>
      <c r="C71" s="112">
        <v>75585</v>
      </c>
      <c r="D71" s="113">
        <v>209</v>
      </c>
      <c r="E71" s="114">
        <v>3344</v>
      </c>
      <c r="F71" s="112">
        <v>95555</v>
      </c>
      <c r="G71" s="112">
        <v>78929</v>
      </c>
      <c r="H71" s="112">
        <v>523</v>
      </c>
      <c r="I71" s="112">
        <v>1871</v>
      </c>
      <c r="J71" s="112">
        <v>72</v>
      </c>
      <c r="K71" s="115">
        <v>176950</v>
      </c>
      <c r="L71" s="116">
        <v>2.9556371856456626E-3</v>
      </c>
      <c r="M71" s="116">
        <v>1.0573608363944617E-2</v>
      </c>
      <c r="N71" s="116">
        <v>0.96598474145238766</v>
      </c>
      <c r="P71"/>
      <c r="Q71"/>
    </row>
    <row r="72" spans="1:17" s="18" customFormat="1">
      <c r="A72" s="111" t="s">
        <v>196</v>
      </c>
      <c r="B72" s="112">
        <v>118271</v>
      </c>
      <c r="C72" s="112">
        <v>99574</v>
      </c>
      <c r="D72" s="113">
        <v>217</v>
      </c>
      <c r="E72" s="114">
        <v>3794</v>
      </c>
      <c r="F72" s="112">
        <v>118488</v>
      </c>
      <c r="G72" s="112">
        <v>103368</v>
      </c>
      <c r="H72" s="112">
        <v>593</v>
      </c>
      <c r="I72" s="112">
        <v>2417</v>
      </c>
      <c r="J72" s="112">
        <v>49</v>
      </c>
      <c r="K72" s="115">
        <v>224915</v>
      </c>
      <c r="L72" s="116">
        <v>2.6365515861547697E-3</v>
      </c>
      <c r="M72" s="116">
        <v>1.074628192872863E-2</v>
      </c>
      <c r="N72" s="116">
        <v>0.96856590267434362</v>
      </c>
      <c r="P72"/>
      <c r="Q72"/>
    </row>
    <row r="73" spans="1:17" s="18" customFormat="1">
      <c r="A73" s="111" t="s">
        <v>197</v>
      </c>
      <c r="B73" s="112">
        <v>70258</v>
      </c>
      <c r="C73" s="112">
        <v>58918</v>
      </c>
      <c r="D73" s="113">
        <v>159</v>
      </c>
      <c r="E73" s="114">
        <v>3282</v>
      </c>
      <c r="F73" s="112">
        <v>70417</v>
      </c>
      <c r="G73" s="112">
        <v>62200</v>
      </c>
      <c r="H73" s="112">
        <v>517</v>
      </c>
      <c r="I73" s="112">
        <v>1083</v>
      </c>
      <c r="J73" s="112">
        <v>49</v>
      </c>
      <c r="K73" s="115">
        <v>134266</v>
      </c>
      <c r="L73" s="116">
        <v>3.8505652957561854E-3</v>
      </c>
      <c r="M73" s="116">
        <v>8.0660777858877156E-3</v>
      </c>
      <c r="N73" s="116">
        <v>0.96209017919652029</v>
      </c>
      <c r="P73"/>
      <c r="Q73"/>
    </row>
    <row r="74" spans="1:17" s="18" customFormat="1">
      <c r="A74" s="111" t="s">
        <v>198</v>
      </c>
      <c r="B74" s="112">
        <v>50966</v>
      </c>
      <c r="C74" s="112">
        <v>44822</v>
      </c>
      <c r="D74" s="113">
        <v>96</v>
      </c>
      <c r="E74" s="114">
        <v>2936</v>
      </c>
      <c r="F74" s="112">
        <v>51062</v>
      </c>
      <c r="G74" s="112">
        <v>47758</v>
      </c>
      <c r="H74" s="112">
        <v>399</v>
      </c>
      <c r="I74" s="112">
        <v>937</v>
      </c>
      <c r="J74" s="112">
        <v>39</v>
      </c>
      <c r="K74" s="115">
        <v>100195</v>
      </c>
      <c r="L74" s="116">
        <v>3.9822346424472277E-3</v>
      </c>
      <c r="M74" s="116">
        <v>9.3517640600828383E-3</v>
      </c>
      <c r="N74" s="116">
        <v>0.95601576924996257</v>
      </c>
      <c r="P74"/>
      <c r="Q74"/>
    </row>
    <row r="75" spans="1:17" s="18" customFormat="1">
      <c r="A75" s="111" t="s">
        <v>199</v>
      </c>
      <c r="B75" s="112">
        <v>88149</v>
      </c>
      <c r="C75" s="112">
        <v>78125</v>
      </c>
      <c r="D75" s="113">
        <v>120</v>
      </c>
      <c r="E75" s="114">
        <v>3884</v>
      </c>
      <c r="F75" s="112">
        <v>88269</v>
      </c>
      <c r="G75" s="112">
        <v>82009</v>
      </c>
      <c r="H75" s="112">
        <v>875</v>
      </c>
      <c r="I75" s="112">
        <v>1819</v>
      </c>
      <c r="J75" s="112">
        <v>44</v>
      </c>
      <c r="K75" s="115">
        <v>173016</v>
      </c>
      <c r="L75" s="116">
        <v>5.057335737735238E-3</v>
      </c>
      <c r="M75" s="116">
        <v>1.0513478522217599E-2</v>
      </c>
      <c r="N75" s="116">
        <v>0.96103250566421605</v>
      </c>
      <c r="P75"/>
      <c r="Q75"/>
    </row>
    <row r="76" spans="1:17" s="18" customFormat="1">
      <c r="A76" s="111" t="s">
        <v>200</v>
      </c>
      <c r="B76" s="112">
        <v>80756</v>
      </c>
      <c r="C76" s="112">
        <v>73254</v>
      </c>
      <c r="D76" s="113">
        <v>104</v>
      </c>
      <c r="E76" s="114">
        <v>4415</v>
      </c>
      <c r="F76" s="112">
        <v>80860</v>
      </c>
      <c r="G76" s="112">
        <v>77669</v>
      </c>
      <c r="H76" s="112">
        <v>653</v>
      </c>
      <c r="I76" s="112">
        <v>1638</v>
      </c>
      <c r="J76" s="112">
        <v>53</v>
      </c>
      <c r="K76" s="115">
        <v>160873</v>
      </c>
      <c r="L76" s="116">
        <v>4.0591025218650739E-3</v>
      </c>
      <c r="M76" s="116">
        <v>1.0181944763882069E-2</v>
      </c>
      <c r="N76" s="116">
        <v>0.9573390189777029</v>
      </c>
      <c r="P76"/>
      <c r="Q76"/>
    </row>
    <row r="77" spans="1:17" s="18" customFormat="1">
      <c r="A77" s="111" t="s">
        <v>201</v>
      </c>
      <c r="B77" s="112">
        <v>87666</v>
      </c>
      <c r="C77" s="112">
        <v>74996</v>
      </c>
      <c r="D77" s="113">
        <v>80</v>
      </c>
      <c r="E77" s="114">
        <v>4896</v>
      </c>
      <c r="F77" s="112">
        <v>87746</v>
      </c>
      <c r="G77" s="112">
        <v>79892</v>
      </c>
      <c r="H77" s="112">
        <v>497</v>
      </c>
      <c r="I77" s="112">
        <v>1332</v>
      </c>
      <c r="J77" s="112">
        <v>61</v>
      </c>
      <c r="K77" s="115">
        <v>169528</v>
      </c>
      <c r="L77" s="116">
        <v>2.9316691048086453E-3</v>
      </c>
      <c r="M77" s="116">
        <v>7.8571091501108969E-3</v>
      </c>
      <c r="N77" s="116">
        <v>0.95949931574725122</v>
      </c>
      <c r="P77"/>
      <c r="Q77"/>
    </row>
    <row r="78" spans="1:17" s="18" customFormat="1">
      <c r="A78" s="111" t="s">
        <v>202</v>
      </c>
      <c r="B78" s="112">
        <v>101013</v>
      </c>
      <c r="C78" s="112">
        <v>91442</v>
      </c>
      <c r="D78" s="113">
        <v>105</v>
      </c>
      <c r="E78" s="114">
        <v>6299</v>
      </c>
      <c r="F78" s="112">
        <v>101118</v>
      </c>
      <c r="G78" s="112">
        <v>97741</v>
      </c>
      <c r="H78" s="112">
        <v>772</v>
      </c>
      <c r="I78" s="112">
        <v>2856</v>
      </c>
      <c r="J78" s="112">
        <v>72</v>
      </c>
      <c r="K78" s="115">
        <v>202559</v>
      </c>
      <c r="L78" s="116">
        <v>3.8112352450397169E-3</v>
      </c>
      <c r="M78" s="116">
        <v>1.4099595673359368E-2</v>
      </c>
      <c r="N78" s="116">
        <v>0.95011823715559418</v>
      </c>
      <c r="P78"/>
      <c r="Q78"/>
    </row>
    <row r="79" spans="1:17" s="18" customFormat="1">
      <c r="A79" s="111" t="s">
        <v>203</v>
      </c>
      <c r="B79" s="112">
        <v>75208</v>
      </c>
      <c r="C79" s="112">
        <v>73718</v>
      </c>
      <c r="D79" s="113">
        <v>42</v>
      </c>
      <c r="E79" s="114">
        <v>6215</v>
      </c>
      <c r="F79" s="112">
        <v>75250</v>
      </c>
      <c r="G79" s="112">
        <v>79933</v>
      </c>
      <c r="H79" s="112">
        <v>467</v>
      </c>
      <c r="I79" s="112">
        <v>2256</v>
      </c>
      <c r="J79" s="112">
        <v>38</v>
      </c>
      <c r="K79" s="115">
        <v>157944</v>
      </c>
      <c r="L79" s="116">
        <v>2.9567441624879704E-3</v>
      </c>
      <c r="M79" s="116">
        <v>1.4283543534417261E-2</v>
      </c>
      <c r="N79" s="116">
        <v>0.94290381401002887</v>
      </c>
      <c r="P79"/>
      <c r="Q79"/>
    </row>
    <row r="80" spans="1:17" s="18" customFormat="1">
      <c r="A80" s="111" t="s">
        <v>204</v>
      </c>
      <c r="B80" s="112">
        <v>79225</v>
      </c>
      <c r="C80" s="112">
        <v>78148</v>
      </c>
      <c r="D80" s="113">
        <v>51</v>
      </c>
      <c r="E80" s="114">
        <v>6045</v>
      </c>
      <c r="F80" s="112">
        <v>79276</v>
      </c>
      <c r="G80" s="112">
        <v>84193</v>
      </c>
      <c r="H80" s="112">
        <v>566</v>
      </c>
      <c r="I80" s="112">
        <v>2304</v>
      </c>
      <c r="J80" s="112">
        <v>57</v>
      </c>
      <c r="K80" s="115">
        <v>166396</v>
      </c>
      <c r="L80" s="116">
        <v>3.4015240750979591E-3</v>
      </c>
      <c r="M80" s="116">
        <v>1.3846486694391692E-2</v>
      </c>
      <c r="N80" s="116">
        <v>0.94577393687348255</v>
      </c>
      <c r="P80"/>
      <c r="Q80"/>
    </row>
    <row r="81" spans="1:17" s="18" customFormat="1">
      <c r="A81" s="111" t="s">
        <v>205</v>
      </c>
      <c r="B81" s="112">
        <v>108113</v>
      </c>
      <c r="C81" s="112">
        <v>111847</v>
      </c>
      <c r="D81" s="113">
        <v>52</v>
      </c>
      <c r="E81" s="114">
        <v>7352</v>
      </c>
      <c r="F81" s="112">
        <v>108165</v>
      </c>
      <c r="G81" s="112">
        <v>119199</v>
      </c>
      <c r="H81" s="112">
        <v>951</v>
      </c>
      <c r="I81" s="112">
        <v>2933</v>
      </c>
      <c r="J81" s="112">
        <v>66</v>
      </c>
      <c r="K81" s="115">
        <v>231314</v>
      </c>
      <c r="L81" s="116">
        <v>4.1112946038717934E-3</v>
      </c>
      <c r="M81" s="116">
        <v>1.2679734041173471E-2</v>
      </c>
      <c r="N81" s="116">
        <v>0.95091520616996805</v>
      </c>
      <c r="P81"/>
      <c r="Q81"/>
    </row>
    <row r="82" spans="1:17" s="18" customFormat="1">
      <c r="A82" s="111" t="s">
        <v>206</v>
      </c>
      <c r="B82" s="112">
        <v>83796</v>
      </c>
      <c r="C82" s="112">
        <v>84648</v>
      </c>
      <c r="D82" s="113">
        <v>41</v>
      </c>
      <c r="E82" s="114">
        <v>4135</v>
      </c>
      <c r="F82" s="112">
        <v>83837</v>
      </c>
      <c r="G82" s="112">
        <v>88783</v>
      </c>
      <c r="H82" s="112">
        <v>658</v>
      </c>
      <c r="I82" s="112">
        <v>1490</v>
      </c>
      <c r="J82" s="112">
        <v>55</v>
      </c>
      <c r="K82" s="115">
        <v>174823</v>
      </c>
      <c r="L82" s="116">
        <v>3.7638068217568628E-3</v>
      </c>
      <c r="M82" s="116">
        <v>8.5229060249509495E-3</v>
      </c>
      <c r="N82" s="116">
        <v>0.96351166608512606</v>
      </c>
      <c r="P82"/>
      <c r="Q82"/>
    </row>
    <row r="83" spans="1:17" s="18" customFormat="1">
      <c r="A83" s="111" t="s">
        <v>207</v>
      </c>
      <c r="B83" s="112">
        <v>92536</v>
      </c>
      <c r="C83" s="112">
        <v>92717</v>
      </c>
      <c r="D83" s="113">
        <v>65</v>
      </c>
      <c r="E83" s="114">
        <v>4911</v>
      </c>
      <c r="F83" s="112">
        <v>92601</v>
      </c>
      <c r="G83" s="112">
        <v>97628</v>
      </c>
      <c r="H83" s="112">
        <v>993</v>
      </c>
      <c r="I83" s="112">
        <v>1924</v>
      </c>
      <c r="J83" s="112">
        <v>53</v>
      </c>
      <c r="K83" s="115">
        <v>193199</v>
      </c>
      <c r="L83" s="116">
        <v>5.1397781562016369E-3</v>
      </c>
      <c r="M83" s="116">
        <v>9.9586436782799076E-3</v>
      </c>
      <c r="N83" s="116">
        <v>0.95887142272993131</v>
      </c>
      <c r="P83"/>
      <c r="Q83"/>
    </row>
    <row r="84" spans="1:17" s="18" customFormat="1">
      <c r="A84" s="111" t="s">
        <v>208</v>
      </c>
      <c r="B84" s="112">
        <v>110265</v>
      </c>
      <c r="C84" s="112">
        <v>108152</v>
      </c>
      <c r="D84" s="113">
        <v>179</v>
      </c>
      <c r="E84" s="114">
        <v>6159</v>
      </c>
      <c r="F84" s="112">
        <v>110444</v>
      </c>
      <c r="G84" s="112">
        <v>114311</v>
      </c>
      <c r="H84" s="112">
        <v>1353</v>
      </c>
      <c r="I84" s="112">
        <v>2817</v>
      </c>
      <c r="J84" s="112">
        <v>81</v>
      </c>
      <c r="K84" s="115">
        <v>229006</v>
      </c>
      <c r="L84" s="116">
        <v>5.9081421447472991E-3</v>
      </c>
      <c r="M84" s="116">
        <v>1.230098774704593E-2</v>
      </c>
      <c r="N84" s="116">
        <v>0.95376103682872937</v>
      </c>
      <c r="P84"/>
      <c r="Q84"/>
    </row>
    <row r="85" spans="1:17" s="18" customFormat="1">
      <c r="A85" s="111" t="s">
        <v>209</v>
      </c>
      <c r="B85" s="112">
        <v>69907</v>
      </c>
      <c r="C85" s="112">
        <v>71363</v>
      </c>
      <c r="D85" s="113">
        <v>61</v>
      </c>
      <c r="E85" s="114">
        <v>5363</v>
      </c>
      <c r="F85" s="112">
        <v>69968</v>
      </c>
      <c r="G85" s="112">
        <v>76726</v>
      </c>
      <c r="H85" s="112">
        <v>949</v>
      </c>
      <c r="I85" s="112">
        <v>1559</v>
      </c>
      <c r="J85" s="112">
        <v>78</v>
      </c>
      <c r="K85" s="115">
        <v>149280</v>
      </c>
      <c r="L85" s="116">
        <v>6.3571811361200431E-3</v>
      </c>
      <c r="M85" s="116">
        <v>1.0443461950696677E-2</v>
      </c>
      <c r="N85" s="116">
        <v>0.9463424437299035</v>
      </c>
      <c r="P85"/>
      <c r="Q85"/>
    </row>
    <row r="86" spans="1:17">
      <c r="A86" s="111" t="s">
        <v>210</v>
      </c>
      <c r="B86" s="112">
        <v>51505</v>
      </c>
      <c r="C86" s="112">
        <v>51639</v>
      </c>
      <c r="D86" s="113">
        <v>43</v>
      </c>
      <c r="E86" s="114">
        <v>4428</v>
      </c>
      <c r="F86" s="112">
        <v>51548</v>
      </c>
      <c r="G86" s="112">
        <v>56067</v>
      </c>
      <c r="H86" s="112">
        <v>706</v>
      </c>
      <c r="I86" s="112">
        <v>1306</v>
      </c>
      <c r="J86" s="112">
        <v>45</v>
      </c>
      <c r="K86" s="115">
        <v>109672</v>
      </c>
      <c r="L86" s="116">
        <v>6.4373769056823987E-3</v>
      </c>
      <c r="M86" s="116">
        <v>1.1908235465752426E-2</v>
      </c>
      <c r="N86" s="116">
        <v>0.94047705886643806</v>
      </c>
    </row>
    <row r="87" spans="1:17">
      <c r="A87" s="111" t="s">
        <v>211</v>
      </c>
      <c r="B87" s="112">
        <v>82761</v>
      </c>
      <c r="C87" s="112">
        <v>82813</v>
      </c>
      <c r="D87" s="113">
        <v>88</v>
      </c>
      <c r="E87" s="114">
        <v>5557</v>
      </c>
      <c r="F87" s="112">
        <v>82849</v>
      </c>
      <c r="G87" s="112">
        <v>88370</v>
      </c>
      <c r="H87" s="112">
        <v>1282</v>
      </c>
      <c r="I87" s="112">
        <v>2483</v>
      </c>
      <c r="J87" s="112">
        <v>86</v>
      </c>
      <c r="K87" s="115">
        <v>175070</v>
      </c>
      <c r="L87" s="116">
        <v>7.3227851716456275E-3</v>
      </c>
      <c r="M87" s="116">
        <v>1.4182898269263724E-2</v>
      </c>
      <c r="N87" s="116">
        <v>0.94575883932141425</v>
      </c>
    </row>
    <row r="88" spans="1:17">
      <c r="A88" s="111" t="s">
        <v>212</v>
      </c>
      <c r="B88" s="112">
        <v>83512</v>
      </c>
      <c r="C88" s="112">
        <v>89620</v>
      </c>
      <c r="D88" s="113">
        <v>75</v>
      </c>
      <c r="E88" s="114">
        <v>6705</v>
      </c>
      <c r="F88" s="112">
        <v>83587</v>
      </c>
      <c r="G88" s="112">
        <v>96325</v>
      </c>
      <c r="H88" s="112">
        <v>1172</v>
      </c>
      <c r="I88" s="112">
        <v>1847</v>
      </c>
      <c r="J88" s="112">
        <v>157</v>
      </c>
      <c r="K88" s="115">
        <v>183088</v>
      </c>
      <c r="L88" s="116">
        <v>6.4012933671240063E-3</v>
      </c>
      <c r="M88" s="116">
        <v>1.008804509307E-2</v>
      </c>
      <c r="N88" s="116">
        <v>0.94562177750589882</v>
      </c>
    </row>
    <row r="89" spans="1:17">
      <c r="A89" s="111" t="s">
        <v>213</v>
      </c>
      <c r="B89" s="112">
        <v>86454</v>
      </c>
      <c r="C89" s="112">
        <v>90568</v>
      </c>
      <c r="D89" s="113">
        <v>219</v>
      </c>
      <c r="E89" s="114">
        <v>6554</v>
      </c>
      <c r="F89" s="112">
        <v>86673</v>
      </c>
      <c r="G89" s="112">
        <v>97122</v>
      </c>
      <c r="H89" s="112">
        <v>1361</v>
      </c>
      <c r="I89" s="112">
        <v>1741</v>
      </c>
      <c r="J89" s="112">
        <v>215</v>
      </c>
      <c r="K89" s="115">
        <v>187112</v>
      </c>
      <c r="L89" s="116">
        <v>7.2737184146393604E-3</v>
      </c>
      <c r="M89" s="116">
        <v>9.3045876266621055E-3</v>
      </c>
      <c r="N89" s="116">
        <v>0.94607507802813284</v>
      </c>
    </row>
    <row r="90" spans="1:17">
      <c r="A90" s="111" t="s">
        <v>214</v>
      </c>
      <c r="B90" s="112">
        <v>89817</v>
      </c>
      <c r="C90" s="112">
        <v>99301</v>
      </c>
      <c r="D90" s="113">
        <v>115</v>
      </c>
      <c r="E90" s="114">
        <v>6896</v>
      </c>
      <c r="F90" s="112">
        <v>89932</v>
      </c>
      <c r="G90" s="112">
        <v>106197</v>
      </c>
      <c r="H90" s="112">
        <v>1631</v>
      </c>
      <c r="I90" s="112">
        <v>2765</v>
      </c>
      <c r="J90" s="112">
        <v>241</v>
      </c>
      <c r="K90" s="115">
        <v>200766</v>
      </c>
      <c r="L90" s="116">
        <v>8.123885518464281E-3</v>
      </c>
      <c r="M90" s="116">
        <v>1.3772252273791379E-2</v>
      </c>
      <c r="N90" s="116">
        <v>0.94198220814281297</v>
      </c>
    </row>
    <row r="91" spans="1:17">
      <c r="A91" s="111" t="s">
        <v>215</v>
      </c>
      <c r="B91" s="112">
        <v>66159</v>
      </c>
      <c r="C91" s="112">
        <v>85833</v>
      </c>
      <c r="D91" s="113">
        <v>48</v>
      </c>
      <c r="E91" s="114">
        <v>7401</v>
      </c>
      <c r="F91" s="112">
        <v>66207</v>
      </c>
      <c r="G91" s="112">
        <v>93234</v>
      </c>
      <c r="H91" s="112">
        <v>1057</v>
      </c>
      <c r="I91" s="112">
        <v>1310</v>
      </c>
      <c r="J91" s="112">
        <v>150</v>
      </c>
      <c r="K91" s="115">
        <v>161958</v>
      </c>
      <c r="L91" s="116">
        <v>6.5263833833462993E-3</v>
      </c>
      <c r="M91" s="116">
        <v>8.0885167759542596E-3</v>
      </c>
      <c r="N91" s="116">
        <v>0.93846552809987771</v>
      </c>
      <c r="O91" s="117">
        <v>2018</v>
      </c>
      <c r="P91">
        <f>SUM(I91:I102)*100/SUM(K91:K102)</f>
        <v>1.4266626671121942</v>
      </c>
    </row>
    <row r="92" spans="1:17">
      <c r="A92" s="111" t="s">
        <v>216</v>
      </c>
      <c r="B92" s="112">
        <v>71107</v>
      </c>
      <c r="C92" s="112">
        <v>91797</v>
      </c>
      <c r="D92" s="113">
        <v>124</v>
      </c>
      <c r="E92" s="114">
        <v>6999</v>
      </c>
      <c r="F92" s="112">
        <v>71231</v>
      </c>
      <c r="G92" s="112">
        <v>98796</v>
      </c>
      <c r="H92" s="112">
        <v>1206</v>
      </c>
      <c r="I92" s="112">
        <v>2002</v>
      </c>
      <c r="J92" s="112">
        <v>144</v>
      </c>
      <c r="K92" s="115">
        <v>173379</v>
      </c>
      <c r="L92" s="116">
        <v>6.9558597061927917E-3</v>
      </c>
      <c r="M92" s="116">
        <v>1.1546957820728001E-2</v>
      </c>
      <c r="N92" s="116">
        <v>0.93958322518874837</v>
      </c>
    </row>
    <row r="93" spans="1:17">
      <c r="A93" s="111" t="s">
        <v>217</v>
      </c>
      <c r="B93" s="112">
        <v>93927</v>
      </c>
      <c r="C93" s="112">
        <v>129222</v>
      </c>
      <c r="D93" s="113">
        <v>89</v>
      </c>
      <c r="E93" s="114">
        <v>7551</v>
      </c>
      <c r="F93" s="112">
        <v>94016</v>
      </c>
      <c r="G93" s="112">
        <v>136773</v>
      </c>
      <c r="H93" s="112">
        <v>1371</v>
      </c>
      <c r="I93" s="112">
        <v>4109</v>
      </c>
      <c r="J93" s="112">
        <v>265</v>
      </c>
      <c r="K93" s="115">
        <v>236534</v>
      </c>
      <c r="L93" s="116">
        <v>5.7962068878047134E-3</v>
      </c>
      <c r="M93" s="116">
        <v>1.7371709775338851E-2</v>
      </c>
      <c r="N93" s="116">
        <v>0.94341194077807</v>
      </c>
    </row>
    <row r="94" spans="1:17">
      <c r="A94" s="111" t="s">
        <v>218</v>
      </c>
      <c r="B94" s="112">
        <v>76367</v>
      </c>
      <c r="C94" s="112">
        <v>104840</v>
      </c>
      <c r="D94" s="113">
        <v>66</v>
      </c>
      <c r="E94" s="114">
        <v>7445</v>
      </c>
      <c r="F94" s="112">
        <v>76433</v>
      </c>
      <c r="G94" s="112">
        <v>112285</v>
      </c>
      <c r="H94" s="112">
        <v>953</v>
      </c>
      <c r="I94" s="112">
        <v>1959</v>
      </c>
      <c r="J94" s="112">
        <v>294</v>
      </c>
      <c r="K94" s="115">
        <v>191924</v>
      </c>
      <c r="L94" s="116">
        <v>4.9655071799253872E-3</v>
      </c>
      <c r="M94" s="116">
        <v>1.0207165336278945E-2</v>
      </c>
      <c r="N94" s="116">
        <v>0.94416018840791149</v>
      </c>
    </row>
    <row r="95" spans="1:17">
      <c r="A95" s="111" t="s">
        <v>219</v>
      </c>
      <c r="B95" s="112">
        <v>78036</v>
      </c>
      <c r="C95" s="112">
        <v>105429</v>
      </c>
      <c r="D95" s="113">
        <v>142</v>
      </c>
      <c r="E95" s="114">
        <v>7237</v>
      </c>
      <c r="F95" s="112">
        <v>78178</v>
      </c>
      <c r="G95" s="112">
        <v>112666</v>
      </c>
      <c r="H95" s="112">
        <v>1095</v>
      </c>
      <c r="I95" s="112">
        <v>2091</v>
      </c>
      <c r="J95" s="112">
        <v>215</v>
      </c>
      <c r="K95" s="115">
        <v>194245</v>
      </c>
      <c r="L95" s="116">
        <v>5.6372107390151608E-3</v>
      </c>
      <c r="M95" s="116">
        <v>1.0764755849571418E-2</v>
      </c>
      <c r="N95" s="116">
        <v>0.94450307601225258</v>
      </c>
    </row>
    <row r="96" spans="1:17">
      <c r="A96" s="111" t="s">
        <v>220</v>
      </c>
      <c r="B96" s="112">
        <v>98777</v>
      </c>
      <c r="C96" s="112">
        <v>139213</v>
      </c>
      <c r="D96" s="113">
        <v>198</v>
      </c>
      <c r="E96" s="114">
        <v>8972</v>
      </c>
      <c r="F96" s="112">
        <v>98975</v>
      </c>
      <c r="G96" s="112">
        <v>148185</v>
      </c>
      <c r="H96" s="112">
        <v>1520</v>
      </c>
      <c r="I96" s="112">
        <v>3218</v>
      </c>
      <c r="J96" s="112">
        <v>275</v>
      </c>
      <c r="K96" s="115">
        <v>252173</v>
      </c>
      <c r="L96" s="116">
        <v>6.0276080309945952E-3</v>
      </c>
      <c r="M96" s="116">
        <v>1.2761080686671452E-2</v>
      </c>
      <c r="N96" s="116">
        <v>0.94375686532658132</v>
      </c>
    </row>
    <row r="97" spans="1:17">
      <c r="A97" s="118" t="s">
        <v>221</v>
      </c>
      <c r="B97" s="112">
        <v>68878</v>
      </c>
      <c r="C97" s="112">
        <v>97130</v>
      </c>
      <c r="D97" s="113">
        <v>226</v>
      </c>
      <c r="E97" s="114">
        <v>7918</v>
      </c>
      <c r="F97" s="112">
        <v>69104</v>
      </c>
      <c r="G97" s="112">
        <v>105048</v>
      </c>
      <c r="H97" s="112">
        <v>1177</v>
      </c>
      <c r="I97" s="112">
        <v>1786</v>
      </c>
      <c r="J97" s="112">
        <v>95</v>
      </c>
      <c r="K97" s="115">
        <v>177210</v>
      </c>
      <c r="L97" s="116">
        <v>6.6418373680943513E-3</v>
      </c>
      <c r="M97" s="116">
        <v>1.0078438011398905E-2</v>
      </c>
      <c r="N97" s="116">
        <v>0.93678686304384629</v>
      </c>
    </row>
    <row r="98" spans="1:17">
      <c r="A98" s="118" t="s">
        <v>222</v>
      </c>
      <c r="B98" s="112">
        <v>60898</v>
      </c>
      <c r="C98" s="112">
        <v>85736</v>
      </c>
      <c r="D98" s="113">
        <v>109</v>
      </c>
      <c r="E98" s="114">
        <v>5761</v>
      </c>
      <c r="F98" s="112">
        <v>61007</v>
      </c>
      <c r="G98" s="112">
        <v>91497</v>
      </c>
      <c r="H98" s="112">
        <v>1504</v>
      </c>
      <c r="I98" s="112">
        <v>1475</v>
      </c>
      <c r="J98" s="112">
        <v>74</v>
      </c>
      <c r="K98" s="115">
        <v>155557</v>
      </c>
      <c r="L98" s="116">
        <v>9.6684816498132514E-3</v>
      </c>
      <c r="M98" s="116">
        <v>9.4820548094910542E-3</v>
      </c>
      <c r="N98" s="116">
        <v>0.94263838978638059</v>
      </c>
    </row>
    <row r="99" spans="1:17">
      <c r="A99" s="118" t="s">
        <v>223</v>
      </c>
      <c r="B99" s="112">
        <v>55028</v>
      </c>
      <c r="C99" s="112">
        <v>86323</v>
      </c>
      <c r="D99" s="113">
        <v>361</v>
      </c>
      <c r="E99" s="114">
        <v>6609</v>
      </c>
      <c r="F99" s="112">
        <v>55389</v>
      </c>
      <c r="G99" s="112">
        <v>92932</v>
      </c>
      <c r="H99" s="112">
        <v>1146</v>
      </c>
      <c r="I99" s="112">
        <v>2750</v>
      </c>
      <c r="J99" s="112">
        <v>160</v>
      </c>
      <c r="K99" s="115">
        <v>152377</v>
      </c>
      <c r="L99" s="116">
        <v>7.5208200712705989E-3</v>
      </c>
      <c r="M99" s="116">
        <v>1.8047343102961733E-2</v>
      </c>
      <c r="N99" s="116">
        <v>0.92763999816245235</v>
      </c>
    </row>
    <row r="100" spans="1:17">
      <c r="A100" s="111" t="s">
        <v>224</v>
      </c>
      <c r="B100" s="112">
        <v>64633</v>
      </c>
      <c r="C100" s="112">
        <v>101247</v>
      </c>
      <c r="D100" s="113">
        <v>303</v>
      </c>
      <c r="E100" s="114">
        <v>8569</v>
      </c>
      <c r="F100" s="112">
        <v>64936</v>
      </c>
      <c r="G100" s="112">
        <v>109816</v>
      </c>
      <c r="H100" s="112">
        <v>1050</v>
      </c>
      <c r="I100" s="112">
        <v>2921</v>
      </c>
      <c r="J100" s="112">
        <v>177</v>
      </c>
      <c r="K100" s="115">
        <v>178900</v>
      </c>
      <c r="L100" s="116">
        <v>5.8692006707657908E-3</v>
      </c>
      <c r="M100" s="116">
        <v>1.6327557294577976E-2</v>
      </c>
      <c r="N100" s="116">
        <v>0.92722191168250423</v>
      </c>
    </row>
    <row r="101" spans="1:17">
      <c r="A101" s="111" t="s">
        <v>225</v>
      </c>
      <c r="B101" s="112">
        <v>61989</v>
      </c>
      <c r="C101" s="112">
        <v>100547</v>
      </c>
      <c r="D101" s="113">
        <v>588</v>
      </c>
      <c r="E101" s="114">
        <v>8600</v>
      </c>
      <c r="F101" s="112">
        <v>62577</v>
      </c>
      <c r="G101" s="112">
        <v>109147</v>
      </c>
      <c r="H101" s="112">
        <v>1458</v>
      </c>
      <c r="I101" s="112">
        <v>3594</v>
      </c>
      <c r="J101" s="112">
        <v>238</v>
      </c>
      <c r="K101" s="115">
        <v>177014</v>
      </c>
      <c r="L101" s="116">
        <v>8.2366366502084586E-3</v>
      </c>
      <c r="M101" s="116">
        <v>2.0303478820884225E-2</v>
      </c>
      <c r="N101" s="116">
        <v>0.91820985910718922</v>
      </c>
    </row>
    <row r="102" spans="1:17" s="18" customFormat="1">
      <c r="A102" s="111" t="s">
        <v>226</v>
      </c>
      <c r="B102" s="112">
        <v>60784</v>
      </c>
      <c r="C102" s="112">
        <v>97377</v>
      </c>
      <c r="D102" s="113">
        <v>540</v>
      </c>
      <c r="E102" s="114">
        <v>7665</v>
      </c>
      <c r="F102" s="112">
        <v>61324</v>
      </c>
      <c r="G102" s="112">
        <v>105042</v>
      </c>
      <c r="H102" s="112">
        <v>1216</v>
      </c>
      <c r="I102" s="112">
        <v>4508</v>
      </c>
      <c r="J102" s="112">
        <v>220</v>
      </c>
      <c r="K102" s="115">
        <v>172310</v>
      </c>
      <c r="L102" s="116">
        <v>7.0570483431025479E-3</v>
      </c>
      <c r="M102" s="116">
        <v>2.6162149614067667E-2</v>
      </c>
      <c r="N102" s="116">
        <v>0.91788636759329112</v>
      </c>
      <c r="P102"/>
      <c r="Q102"/>
    </row>
    <row r="103" spans="1:17" s="18" customFormat="1">
      <c r="A103" s="111" t="s">
        <v>227</v>
      </c>
      <c r="B103" s="112">
        <v>54610</v>
      </c>
      <c r="C103" s="112">
        <v>93522</v>
      </c>
      <c r="D103" s="113">
        <v>402</v>
      </c>
      <c r="E103" s="114">
        <v>7509</v>
      </c>
      <c r="F103" s="112">
        <v>55012</v>
      </c>
      <c r="G103" s="112">
        <v>101031</v>
      </c>
      <c r="H103" s="112">
        <v>1160</v>
      </c>
      <c r="I103" s="112">
        <v>3130</v>
      </c>
      <c r="J103" s="112">
        <v>249</v>
      </c>
      <c r="K103" s="115">
        <v>160582</v>
      </c>
      <c r="L103" s="116">
        <v>7.2237237050229788E-3</v>
      </c>
      <c r="M103" s="116">
        <v>1.9491599307518901E-2</v>
      </c>
      <c r="N103" s="116">
        <v>0.92246951713143444</v>
      </c>
      <c r="P103"/>
      <c r="Q103"/>
    </row>
    <row r="104" spans="1:17" s="18" customFormat="1">
      <c r="A104" s="111" t="s">
        <v>228</v>
      </c>
      <c r="B104" s="112">
        <v>63226</v>
      </c>
      <c r="C104" s="112">
        <v>102866</v>
      </c>
      <c r="D104" s="113">
        <v>395</v>
      </c>
      <c r="E104" s="114">
        <v>6879</v>
      </c>
      <c r="F104" s="112">
        <v>63621</v>
      </c>
      <c r="G104" s="112">
        <v>109745</v>
      </c>
      <c r="H104" s="112">
        <v>1286</v>
      </c>
      <c r="I104" s="112">
        <v>2947</v>
      </c>
      <c r="J104" s="112">
        <v>347</v>
      </c>
      <c r="K104" s="115">
        <v>177946</v>
      </c>
      <c r="L104" s="116">
        <v>7.2269115349600441E-3</v>
      </c>
      <c r="M104" s="116">
        <v>1.6561203960752138E-2</v>
      </c>
      <c r="N104" s="116">
        <v>0.93338428512020499</v>
      </c>
      <c r="P104"/>
      <c r="Q104"/>
    </row>
    <row r="105" spans="1:17" s="18" customFormat="1">
      <c r="A105" s="111" t="s">
        <v>229</v>
      </c>
      <c r="B105" s="112">
        <v>77683</v>
      </c>
      <c r="C105" s="112">
        <v>137750</v>
      </c>
      <c r="D105" s="113">
        <v>579</v>
      </c>
      <c r="E105" s="114">
        <v>7841</v>
      </c>
      <c r="F105" s="112">
        <v>78262</v>
      </c>
      <c r="G105" s="112">
        <v>145591</v>
      </c>
      <c r="H105" s="112">
        <v>1525</v>
      </c>
      <c r="I105" s="112">
        <v>4667</v>
      </c>
      <c r="J105" s="112">
        <v>404</v>
      </c>
      <c r="K105" s="115">
        <v>230449</v>
      </c>
      <c r="L105" s="116">
        <v>6.6175162400357564E-3</v>
      </c>
      <c r="M105" s="116">
        <v>2.0251769371965163E-2</v>
      </c>
      <c r="N105" s="116">
        <v>0.93484024664893317</v>
      </c>
      <c r="P105"/>
      <c r="Q105"/>
    </row>
    <row r="106" spans="1:17" s="18" customFormat="1">
      <c r="A106" s="111" t="s">
        <v>230</v>
      </c>
      <c r="B106" s="112">
        <v>62494</v>
      </c>
      <c r="C106" s="112">
        <v>115563</v>
      </c>
      <c r="D106" s="113">
        <v>544</v>
      </c>
      <c r="E106" s="114">
        <v>7711</v>
      </c>
      <c r="F106" s="112">
        <v>63038</v>
      </c>
      <c r="G106" s="112">
        <v>123274</v>
      </c>
      <c r="H106" s="112">
        <v>1331</v>
      </c>
      <c r="I106" s="112">
        <v>3280</v>
      </c>
      <c r="J106" s="112">
        <v>345</v>
      </c>
      <c r="K106" s="115">
        <v>191268</v>
      </c>
      <c r="L106" s="116">
        <v>6.9588221762134804E-3</v>
      </c>
      <c r="M106" s="116">
        <v>1.7148712800886715E-2</v>
      </c>
      <c r="N106" s="116">
        <v>0.93092937658155051</v>
      </c>
      <c r="P106"/>
      <c r="Q106"/>
    </row>
    <row r="107" spans="1:17" s="18" customFormat="1">
      <c r="A107" s="111" t="s">
        <v>231</v>
      </c>
      <c r="B107" s="112">
        <v>68183</v>
      </c>
      <c r="C107" s="112">
        <v>113095</v>
      </c>
      <c r="D107" s="113">
        <v>659</v>
      </c>
      <c r="E107" s="114">
        <v>8435</v>
      </c>
      <c r="F107" s="112">
        <v>68842</v>
      </c>
      <c r="G107" s="112">
        <v>121530</v>
      </c>
      <c r="H107" s="112">
        <v>1325</v>
      </c>
      <c r="I107" s="112">
        <v>2807</v>
      </c>
      <c r="J107" s="112">
        <v>213</v>
      </c>
      <c r="K107" s="115">
        <v>194717</v>
      </c>
      <c r="L107" s="116">
        <v>6.8047474026407557E-3</v>
      </c>
      <c r="M107" s="116">
        <v>1.4415793176764228E-2</v>
      </c>
      <c r="N107" s="116">
        <v>0.93098188653276293</v>
      </c>
      <c r="P107"/>
      <c r="Q107"/>
    </row>
    <row r="108" spans="1:17" s="18" customFormat="1">
      <c r="A108" s="111" t="s">
        <v>232</v>
      </c>
      <c r="B108" s="112">
        <v>75248</v>
      </c>
      <c r="C108" s="112">
        <v>136814</v>
      </c>
      <c r="D108" s="113">
        <v>1022</v>
      </c>
      <c r="E108" s="114">
        <v>9173</v>
      </c>
      <c r="F108" s="112">
        <v>76270</v>
      </c>
      <c r="G108" s="112">
        <v>145987</v>
      </c>
      <c r="H108" s="112">
        <v>1357</v>
      </c>
      <c r="I108" s="112">
        <v>4587</v>
      </c>
      <c r="J108" s="112">
        <v>243</v>
      </c>
      <c r="K108" s="115">
        <v>228444</v>
      </c>
      <c r="L108" s="116">
        <v>5.9401866540596381E-3</v>
      </c>
      <c r="M108" s="116">
        <v>2.0079319220465408E-2</v>
      </c>
      <c r="N108" s="116">
        <v>0.92828877098982687</v>
      </c>
      <c r="P108"/>
      <c r="Q108"/>
    </row>
    <row r="109" spans="1:17" s="18" customFormat="1">
      <c r="A109" s="111" t="s">
        <v>233</v>
      </c>
      <c r="B109" s="112">
        <v>57403</v>
      </c>
      <c r="C109" s="112">
        <v>101356</v>
      </c>
      <c r="D109" s="113">
        <v>952</v>
      </c>
      <c r="E109" s="114">
        <v>8699</v>
      </c>
      <c r="F109" s="112">
        <v>58355</v>
      </c>
      <c r="G109" s="112">
        <v>110055</v>
      </c>
      <c r="H109" s="112">
        <v>1201</v>
      </c>
      <c r="I109" s="112">
        <v>3146</v>
      </c>
      <c r="J109" s="112">
        <v>163</v>
      </c>
      <c r="K109" s="115">
        <v>172920</v>
      </c>
      <c r="L109" s="116">
        <v>6.9454082812861438E-3</v>
      </c>
      <c r="M109" s="116">
        <v>1.8193384223918575E-2</v>
      </c>
      <c r="N109" s="116">
        <v>0.91810663890816557</v>
      </c>
      <c r="P109"/>
      <c r="Q109"/>
    </row>
    <row r="110" spans="1:17" s="18" customFormat="1">
      <c r="A110" s="111" t="s">
        <v>234</v>
      </c>
      <c r="B110" s="112">
        <v>40379</v>
      </c>
      <c r="C110" s="112">
        <v>81484</v>
      </c>
      <c r="D110" s="113">
        <v>736</v>
      </c>
      <c r="E110" s="114">
        <v>6693</v>
      </c>
      <c r="F110" s="112">
        <v>41115</v>
      </c>
      <c r="G110" s="112">
        <v>88177</v>
      </c>
      <c r="H110" s="112">
        <v>1451</v>
      </c>
      <c r="I110" s="112">
        <v>2172</v>
      </c>
      <c r="J110" s="112">
        <v>125</v>
      </c>
      <c r="K110" s="115">
        <v>133040</v>
      </c>
      <c r="L110" s="116">
        <v>1.0906494287432351E-2</v>
      </c>
      <c r="M110" s="116">
        <v>1.6325917017438366E-2</v>
      </c>
      <c r="N110" s="116">
        <v>0.91598767288033678</v>
      </c>
      <c r="P110"/>
      <c r="Q110"/>
    </row>
    <row r="111" spans="1:17" s="18" customFormat="1">
      <c r="A111" s="111" t="s">
        <v>235</v>
      </c>
      <c r="B111" s="112">
        <v>61913</v>
      </c>
      <c r="C111" s="112">
        <v>100095</v>
      </c>
      <c r="D111" s="113">
        <v>874</v>
      </c>
      <c r="E111" s="114">
        <v>8140</v>
      </c>
      <c r="F111" s="112">
        <v>62787</v>
      </c>
      <c r="G111" s="112">
        <v>108235</v>
      </c>
      <c r="H111" s="112">
        <v>1360</v>
      </c>
      <c r="I111" s="112">
        <v>4275</v>
      </c>
      <c r="J111" s="112">
        <v>67</v>
      </c>
      <c r="K111" s="115">
        <v>176724</v>
      </c>
      <c r="L111" s="116">
        <v>7.695615762431815E-3</v>
      </c>
      <c r="M111" s="116">
        <v>2.4190262782644124E-2</v>
      </c>
      <c r="N111" s="116">
        <v>0.91672891061768635</v>
      </c>
      <c r="P111"/>
      <c r="Q111"/>
    </row>
    <row r="112" spans="1:17" s="18" customFormat="1">
      <c r="A112" s="111" t="s">
        <v>236</v>
      </c>
      <c r="B112" s="112">
        <v>64613</v>
      </c>
      <c r="C112" s="112">
        <v>112454</v>
      </c>
      <c r="D112" s="113">
        <v>1203</v>
      </c>
      <c r="E112" s="114">
        <v>9387</v>
      </c>
      <c r="F112" s="112">
        <v>65816</v>
      </c>
      <c r="G112" s="112">
        <v>121841</v>
      </c>
      <c r="H112" s="112">
        <v>2063</v>
      </c>
      <c r="I112" s="112">
        <v>4474</v>
      </c>
      <c r="J112" s="112">
        <v>97</v>
      </c>
      <c r="K112" s="115">
        <v>194291</v>
      </c>
      <c r="L112" s="116">
        <v>1.0618093478339191E-2</v>
      </c>
      <c r="M112" s="116">
        <v>2.3027314698056009E-2</v>
      </c>
      <c r="N112" s="116">
        <v>0.91134947063940175</v>
      </c>
      <c r="P112"/>
      <c r="Q112"/>
    </row>
    <row r="113" spans="1:17" s="18" customFormat="1">
      <c r="A113" s="111" t="s">
        <v>237</v>
      </c>
      <c r="B113" s="112">
        <v>60012</v>
      </c>
      <c r="C113" s="112">
        <v>103394</v>
      </c>
      <c r="D113" s="113">
        <v>1410</v>
      </c>
      <c r="E113" s="114">
        <v>8183</v>
      </c>
      <c r="F113" s="112">
        <v>61422</v>
      </c>
      <c r="G113" s="112">
        <v>111577</v>
      </c>
      <c r="H113" s="112">
        <v>2351</v>
      </c>
      <c r="I113" s="112">
        <v>3255</v>
      </c>
      <c r="J113" s="112">
        <v>40</v>
      </c>
      <c r="K113" s="115">
        <v>178645</v>
      </c>
      <c r="L113" s="116">
        <v>1.3160178006661256E-2</v>
      </c>
      <c r="M113" s="116">
        <v>1.8220493156819392E-2</v>
      </c>
      <c r="N113" s="116">
        <v>0.91469674494108433</v>
      </c>
      <c r="P113"/>
      <c r="Q113"/>
    </row>
    <row r="114" spans="1:17" s="18" customFormat="1">
      <c r="A114" s="111" t="s">
        <v>238</v>
      </c>
      <c r="B114" s="112">
        <v>75434</v>
      </c>
      <c r="C114" s="112">
        <v>124544</v>
      </c>
      <c r="D114" s="113">
        <v>2658</v>
      </c>
      <c r="E114" s="114">
        <v>9301</v>
      </c>
      <c r="F114" s="112">
        <v>78092</v>
      </c>
      <c r="G114" s="112">
        <v>133845</v>
      </c>
      <c r="H114" s="112">
        <v>2379</v>
      </c>
      <c r="I114" s="112">
        <v>4887</v>
      </c>
      <c r="J114" s="112">
        <v>48</v>
      </c>
      <c r="K114" s="115">
        <v>219251</v>
      </c>
      <c r="L114" s="116">
        <v>1.0850577648448581E-2</v>
      </c>
      <c r="M114" s="116">
        <v>2.2289522054631451E-2</v>
      </c>
      <c r="N114" s="116">
        <v>0.91209618200145037</v>
      </c>
      <c r="P114"/>
      <c r="Q114"/>
    </row>
    <row r="115" spans="1:17" s="18" customFormat="1">
      <c r="A115" s="111" t="s">
        <v>239</v>
      </c>
      <c r="B115" s="112">
        <v>43558</v>
      </c>
      <c r="C115" s="112">
        <v>67832</v>
      </c>
      <c r="D115" s="113">
        <v>951</v>
      </c>
      <c r="E115" s="114">
        <v>10802</v>
      </c>
      <c r="F115" s="112">
        <v>44509</v>
      </c>
      <c r="G115" s="112">
        <v>78634</v>
      </c>
      <c r="H115" s="112">
        <v>3762</v>
      </c>
      <c r="I115" s="112">
        <v>11012</v>
      </c>
      <c r="J115" s="112">
        <v>68</v>
      </c>
      <c r="K115" s="115">
        <v>137985</v>
      </c>
      <c r="L115" s="116">
        <v>2.7263833025328841E-2</v>
      </c>
      <c r="M115" s="116">
        <v>7.9805775990143851E-2</v>
      </c>
      <c r="N115" s="116">
        <v>0.80726165887596479</v>
      </c>
      <c r="P115"/>
      <c r="Q115"/>
    </row>
    <row r="116" spans="1:17" s="18" customFormat="1">
      <c r="A116" s="111" t="s">
        <v>240</v>
      </c>
      <c r="B116" s="112">
        <v>60187</v>
      </c>
      <c r="C116" s="112">
        <v>83346</v>
      </c>
      <c r="D116" s="113">
        <v>2220</v>
      </c>
      <c r="E116" s="114">
        <v>12018</v>
      </c>
      <c r="F116" s="112">
        <v>62407</v>
      </c>
      <c r="G116" s="112">
        <v>95364</v>
      </c>
      <c r="H116" s="112">
        <v>3893</v>
      </c>
      <c r="I116" s="112">
        <v>9563</v>
      </c>
      <c r="J116" s="112">
        <v>314</v>
      </c>
      <c r="K116" s="115">
        <v>171541</v>
      </c>
      <c r="L116" s="116">
        <v>2.2694282999399559E-2</v>
      </c>
      <c r="M116" s="116">
        <v>5.5747605528707424E-2</v>
      </c>
      <c r="N116" s="116">
        <v>0.83672707982348238</v>
      </c>
      <c r="P116"/>
      <c r="Q116"/>
    </row>
    <row r="117" spans="1:17" s="18" customFormat="1">
      <c r="A117" s="111" t="s">
        <v>241</v>
      </c>
      <c r="B117" s="112">
        <v>19426</v>
      </c>
      <c r="C117" s="112">
        <v>31860</v>
      </c>
      <c r="D117" s="113">
        <v>470</v>
      </c>
      <c r="E117" s="114">
        <v>4238</v>
      </c>
      <c r="F117" s="112">
        <v>19896</v>
      </c>
      <c r="G117" s="112">
        <v>36098</v>
      </c>
      <c r="H117" s="112">
        <v>1789</v>
      </c>
      <c r="I117" s="112">
        <v>5594</v>
      </c>
      <c r="J117" s="112">
        <v>202</v>
      </c>
      <c r="K117" s="115">
        <v>63579</v>
      </c>
      <c r="L117" s="116">
        <v>2.8138221739882667E-2</v>
      </c>
      <c r="M117" s="116">
        <v>8.7985026502461511E-2</v>
      </c>
      <c r="N117" s="116">
        <v>0.80664999449503771</v>
      </c>
      <c r="P117"/>
      <c r="Q117"/>
    </row>
    <row r="118" spans="1:17" s="18" customFormat="1">
      <c r="A118" s="111" t="s">
        <v>242</v>
      </c>
      <c r="B118" s="112">
        <v>6659</v>
      </c>
      <c r="C118" s="112">
        <v>12117</v>
      </c>
      <c r="D118" s="113">
        <v>82</v>
      </c>
      <c r="E118" s="114">
        <v>559</v>
      </c>
      <c r="F118" s="112">
        <v>6741</v>
      </c>
      <c r="G118" s="112">
        <v>12676</v>
      </c>
      <c r="H118" s="112">
        <v>431</v>
      </c>
      <c r="I118" s="112">
        <v>1234</v>
      </c>
      <c r="J118" s="112">
        <v>80</v>
      </c>
      <c r="K118" s="115">
        <v>21162</v>
      </c>
      <c r="L118" s="116">
        <v>2.036669501937435E-2</v>
      </c>
      <c r="M118" s="116">
        <v>5.8312068802570644E-2</v>
      </c>
      <c r="N118" s="116">
        <v>0.88725073244494845</v>
      </c>
      <c r="P118"/>
      <c r="Q118"/>
    </row>
    <row r="119" spans="1:17" s="18" customFormat="1">
      <c r="A119" s="111" t="s">
        <v>243</v>
      </c>
      <c r="B119" s="112">
        <v>28844</v>
      </c>
      <c r="C119" s="112">
        <v>52761</v>
      </c>
      <c r="D119" s="113">
        <v>1174</v>
      </c>
      <c r="E119" s="114">
        <v>8001</v>
      </c>
      <c r="F119" s="112">
        <v>30018</v>
      </c>
      <c r="G119" s="112">
        <v>60762</v>
      </c>
      <c r="H119" s="112">
        <v>3072</v>
      </c>
      <c r="I119" s="112">
        <v>4157</v>
      </c>
      <c r="J119" s="112">
        <v>584</v>
      </c>
      <c r="K119" s="115">
        <v>98593</v>
      </c>
      <c r="L119" s="116">
        <v>3.1158398669276725E-2</v>
      </c>
      <c r="M119" s="116">
        <v>4.2163236740945097E-2</v>
      </c>
      <c r="N119" s="116">
        <v>0.82769567819216372</v>
      </c>
      <c r="P119"/>
      <c r="Q119"/>
    </row>
    <row r="120" spans="1:17" s="18" customFormat="1">
      <c r="A120" s="111" t="s">
        <v>244</v>
      </c>
      <c r="B120" s="112">
        <v>67495</v>
      </c>
      <c r="C120" s="112">
        <v>124875</v>
      </c>
      <c r="D120" s="113">
        <v>2726</v>
      </c>
      <c r="E120" s="114">
        <v>18567</v>
      </c>
      <c r="F120" s="112">
        <v>70221</v>
      </c>
      <c r="G120" s="112">
        <v>143442</v>
      </c>
      <c r="H120" s="112">
        <v>7297</v>
      </c>
      <c r="I120" s="112">
        <v>13897</v>
      </c>
      <c r="J120" s="112">
        <v>2860</v>
      </c>
      <c r="K120" s="115">
        <v>237717</v>
      </c>
      <c r="L120" s="116">
        <v>3.0696163926012866E-2</v>
      </c>
      <c r="M120" s="116">
        <v>5.8460269984898006E-2</v>
      </c>
      <c r="N120" s="116">
        <v>0.80923955796177804</v>
      </c>
      <c r="P120"/>
      <c r="Q120"/>
    </row>
    <row r="121" spans="1:17" s="18" customFormat="1">
      <c r="A121" s="111" t="s">
        <v>245</v>
      </c>
      <c r="B121" s="112">
        <v>55090</v>
      </c>
      <c r="C121" s="112">
        <v>89781</v>
      </c>
      <c r="D121" s="113">
        <v>3182</v>
      </c>
      <c r="E121" s="114">
        <v>15484</v>
      </c>
      <c r="F121" s="112">
        <v>58272</v>
      </c>
      <c r="G121" s="112">
        <v>105265</v>
      </c>
      <c r="H121" s="112">
        <v>6961</v>
      </c>
      <c r="I121" s="112">
        <v>10130</v>
      </c>
      <c r="J121" s="112">
        <v>2055</v>
      </c>
      <c r="K121" s="115">
        <v>182683</v>
      </c>
      <c r="L121" s="116">
        <v>3.8104257101098625E-2</v>
      </c>
      <c r="M121" s="116">
        <v>5.5451246147698474E-2</v>
      </c>
      <c r="N121" s="116">
        <v>0.79301850746922264</v>
      </c>
      <c r="P121"/>
      <c r="Q121"/>
    </row>
    <row r="122" spans="1:17" s="18" customFormat="1">
      <c r="A122" s="111" t="s">
        <v>246</v>
      </c>
      <c r="B122" s="112">
        <v>31962</v>
      </c>
      <c r="C122" s="112">
        <v>50419</v>
      </c>
      <c r="D122" s="113">
        <v>1706</v>
      </c>
      <c r="E122" s="114">
        <v>11375</v>
      </c>
      <c r="F122" s="112">
        <v>33668</v>
      </c>
      <c r="G122" s="112">
        <v>61794</v>
      </c>
      <c r="H122" s="112">
        <v>5294</v>
      </c>
      <c r="I122" s="112">
        <v>5741</v>
      </c>
      <c r="J122" s="112">
        <v>1375</v>
      </c>
      <c r="K122" s="115">
        <v>107872</v>
      </c>
      <c r="L122" s="116">
        <v>4.9076683476713144E-2</v>
      </c>
      <c r="M122" s="116">
        <v>5.3220483536042716E-2</v>
      </c>
      <c r="N122" s="116">
        <v>0.76369215366360133</v>
      </c>
      <c r="P122"/>
      <c r="Q122"/>
    </row>
    <row r="123" spans="1:17" s="18" customFormat="1">
      <c r="A123" s="111" t="s">
        <v>247</v>
      </c>
      <c r="B123" s="112">
        <v>54554</v>
      </c>
      <c r="C123" s="112">
        <v>77918</v>
      </c>
      <c r="D123" s="113">
        <v>2371</v>
      </c>
      <c r="E123" s="114">
        <v>16448</v>
      </c>
      <c r="F123" s="112">
        <v>56925</v>
      </c>
      <c r="G123" s="112">
        <v>94366</v>
      </c>
      <c r="H123" s="112">
        <v>7885</v>
      </c>
      <c r="I123" s="112">
        <v>10159</v>
      </c>
      <c r="J123" s="112">
        <v>3281</v>
      </c>
      <c r="K123" s="115">
        <v>172616</v>
      </c>
      <c r="L123" s="116">
        <v>4.5679427167817581E-2</v>
      </c>
      <c r="M123" s="116">
        <v>5.8853176994021414E-2</v>
      </c>
      <c r="N123" s="116">
        <v>0.76743754924224872</v>
      </c>
      <c r="P123"/>
      <c r="Q123"/>
    </row>
    <row r="124" spans="1:17" s="18" customFormat="1">
      <c r="A124" s="111" t="s">
        <v>248</v>
      </c>
      <c r="B124" s="112">
        <v>55308</v>
      </c>
      <c r="C124" s="112">
        <v>77545</v>
      </c>
      <c r="D124" s="113">
        <v>2488</v>
      </c>
      <c r="E124" s="114">
        <v>17263</v>
      </c>
      <c r="F124" s="112">
        <v>57796</v>
      </c>
      <c r="G124" s="112">
        <v>94808</v>
      </c>
      <c r="H124" s="112">
        <v>10239</v>
      </c>
      <c r="I124" s="112">
        <v>10243</v>
      </c>
      <c r="J124" s="112">
        <v>2571</v>
      </c>
      <c r="K124" s="115">
        <v>175657</v>
      </c>
      <c r="L124" s="116">
        <v>5.8289735108763098E-2</v>
      </c>
      <c r="M124" s="116">
        <v>5.831250676033406E-2</v>
      </c>
      <c r="N124" s="116">
        <v>0.75632055653916441</v>
      </c>
      <c r="P124"/>
      <c r="Q124"/>
    </row>
    <row r="125" spans="1:17" s="18" customFormat="1">
      <c r="A125" s="111" t="s">
        <v>249</v>
      </c>
      <c r="B125" s="112">
        <v>39331</v>
      </c>
      <c r="C125" s="112">
        <v>55636</v>
      </c>
      <c r="D125" s="113">
        <v>2122</v>
      </c>
      <c r="E125" s="114">
        <v>12954</v>
      </c>
      <c r="F125" s="112">
        <v>41453</v>
      </c>
      <c r="G125" s="112">
        <v>68590</v>
      </c>
      <c r="H125" s="112">
        <v>9118</v>
      </c>
      <c r="I125" s="112">
        <v>9817</v>
      </c>
      <c r="J125" s="112">
        <v>1457</v>
      </c>
      <c r="K125" s="115">
        <v>130435</v>
      </c>
      <c r="L125" s="116">
        <v>6.9904550159083062E-2</v>
      </c>
      <c r="M125" s="116">
        <v>7.5263541227431285E-2</v>
      </c>
      <c r="N125" s="116">
        <v>0.72807911986813356</v>
      </c>
      <c r="P125"/>
      <c r="Q125"/>
    </row>
    <row r="126" spans="1:17" s="18" customFormat="1">
      <c r="A126" s="111" t="s">
        <v>250</v>
      </c>
      <c r="B126" s="112">
        <v>50754</v>
      </c>
      <c r="C126" s="112">
        <v>78628</v>
      </c>
      <c r="D126" s="113">
        <v>4086</v>
      </c>
      <c r="E126" s="114">
        <v>22029</v>
      </c>
      <c r="F126" s="112">
        <v>54840</v>
      </c>
      <c r="G126" s="112">
        <v>100657</v>
      </c>
      <c r="H126" s="112">
        <v>15220</v>
      </c>
      <c r="I126" s="112">
        <v>21163</v>
      </c>
      <c r="J126" s="112">
        <v>1810</v>
      </c>
      <c r="K126" s="115">
        <v>193690</v>
      </c>
      <c r="L126" s="116">
        <v>7.8579172905157729E-2</v>
      </c>
      <c r="M126" s="116">
        <v>0.10926222314006918</v>
      </c>
      <c r="N126" s="116">
        <v>0.66798492436367396</v>
      </c>
      <c r="P126"/>
      <c r="Q126"/>
    </row>
    <row r="127" spans="1:17" s="18" customFormat="1">
      <c r="A127" s="111" t="s">
        <v>251</v>
      </c>
      <c r="B127" s="112">
        <v>32781</v>
      </c>
      <c r="C127" s="112">
        <v>58886</v>
      </c>
      <c r="D127" s="113">
        <v>2173</v>
      </c>
      <c r="E127" s="114">
        <v>18458</v>
      </c>
      <c r="F127" s="112">
        <v>34954</v>
      </c>
      <c r="G127" s="112">
        <v>77344</v>
      </c>
      <c r="H127" s="112">
        <v>8291</v>
      </c>
      <c r="I127" s="112">
        <v>6633</v>
      </c>
      <c r="J127" s="112">
        <v>3015</v>
      </c>
      <c r="K127" s="115">
        <v>130237</v>
      </c>
      <c r="L127" s="116">
        <v>6.3660864424088387E-2</v>
      </c>
      <c r="M127" s="116">
        <v>5.0930227201179387E-2</v>
      </c>
      <c r="N127" s="116">
        <v>0.70384760091218312</v>
      </c>
      <c r="P127"/>
      <c r="Q127"/>
    </row>
    <row r="128" spans="1:17" s="18" customFormat="1">
      <c r="A128" s="111" t="s">
        <v>252</v>
      </c>
      <c r="B128" s="112">
        <v>33905</v>
      </c>
      <c r="C128" s="112">
        <v>59999</v>
      </c>
      <c r="D128" s="113">
        <v>2758</v>
      </c>
      <c r="E128" s="114">
        <v>18926</v>
      </c>
      <c r="F128" s="112">
        <v>36663</v>
      </c>
      <c r="G128" s="112">
        <v>78925</v>
      </c>
      <c r="H128" s="112">
        <v>9143</v>
      </c>
      <c r="I128" s="112">
        <v>8602</v>
      </c>
      <c r="J128" s="112">
        <v>2981</v>
      </c>
      <c r="K128" s="115">
        <v>136314</v>
      </c>
      <c r="L128" s="116">
        <v>6.7073081268248305E-2</v>
      </c>
      <c r="M128" s="116">
        <v>6.3104303299734432E-2</v>
      </c>
      <c r="N128" s="116">
        <v>0.68888008568452253</v>
      </c>
      <c r="P128"/>
      <c r="Q128"/>
    </row>
    <row r="129" spans="1:17" s="18" customFormat="1">
      <c r="A129" s="111" t="s">
        <v>253</v>
      </c>
      <c r="B129" s="112">
        <v>43505</v>
      </c>
      <c r="C129" s="112">
        <v>80791</v>
      </c>
      <c r="D129" s="113">
        <v>4114</v>
      </c>
      <c r="E129" s="114">
        <v>26246</v>
      </c>
      <c r="F129" s="112">
        <v>47619</v>
      </c>
      <c r="G129" s="112">
        <v>107037</v>
      </c>
      <c r="H129" s="112">
        <v>14078</v>
      </c>
      <c r="I129" s="112">
        <v>15871</v>
      </c>
      <c r="J129" s="112">
        <v>3410</v>
      </c>
      <c r="K129" s="115">
        <v>188015</v>
      </c>
      <c r="L129" s="116">
        <v>7.4877004494322261E-2</v>
      </c>
      <c r="M129" s="116">
        <v>8.4413477648059995E-2</v>
      </c>
      <c r="N129" s="116">
        <v>0.66109618913384571</v>
      </c>
      <c r="P129"/>
      <c r="Q129"/>
    </row>
    <row r="130" spans="1:17" s="18" customFormat="1">
      <c r="A130" s="111" t="s">
        <v>254</v>
      </c>
      <c r="B130" s="112">
        <v>33691</v>
      </c>
      <c r="C130" s="112">
        <v>63622</v>
      </c>
      <c r="D130" s="113">
        <v>3299</v>
      </c>
      <c r="E130" s="114">
        <v>19578</v>
      </c>
      <c r="F130" s="112">
        <v>36990</v>
      </c>
      <c r="G130" s="112">
        <v>83200</v>
      </c>
      <c r="H130" s="112">
        <v>11248</v>
      </c>
      <c r="I130" s="112">
        <v>9846</v>
      </c>
      <c r="J130" s="112">
        <v>3291</v>
      </c>
      <c r="K130" s="115">
        <v>144575</v>
      </c>
      <c r="L130" s="116">
        <v>7.7800449593636523E-2</v>
      </c>
      <c r="M130" s="116">
        <v>6.8103060695140924E-2</v>
      </c>
      <c r="N130" s="116">
        <v>0.67309700847311082</v>
      </c>
      <c r="P130"/>
      <c r="Q130"/>
    </row>
    <row r="131" spans="1:17" s="18" customFormat="1">
      <c r="A131" s="111" t="s">
        <v>255</v>
      </c>
      <c r="B131" s="112">
        <v>31074</v>
      </c>
      <c r="C131" s="112">
        <v>61005</v>
      </c>
      <c r="D131" s="113">
        <v>3041</v>
      </c>
      <c r="E131" s="114">
        <v>21225</v>
      </c>
      <c r="F131" s="112">
        <v>34115</v>
      </c>
      <c r="G131" s="112">
        <v>82230</v>
      </c>
      <c r="H131" s="112">
        <v>12869</v>
      </c>
      <c r="I131" s="112">
        <v>11758</v>
      </c>
      <c r="J131" s="112">
        <v>3204</v>
      </c>
      <c r="K131" s="115">
        <v>144176</v>
      </c>
      <c r="L131" s="116">
        <v>8.9258961269559428E-2</v>
      </c>
      <c r="M131" s="116">
        <v>8.1553101764510041E-2</v>
      </c>
      <c r="N131" s="116">
        <v>0.63865691932083013</v>
      </c>
      <c r="P131"/>
      <c r="Q131"/>
    </row>
    <row r="132" spans="1:17" s="18" customFormat="1">
      <c r="A132" s="111" t="s">
        <v>256</v>
      </c>
      <c r="B132" s="112">
        <v>40145</v>
      </c>
      <c r="C132" s="112">
        <v>81005</v>
      </c>
      <c r="D132" s="113">
        <v>3993</v>
      </c>
      <c r="E132" s="114">
        <v>33554</v>
      </c>
      <c r="F132" s="112">
        <v>44138</v>
      </c>
      <c r="G132" s="112">
        <v>114559</v>
      </c>
      <c r="H132" s="112">
        <v>16347</v>
      </c>
      <c r="I132" s="112">
        <v>21271</v>
      </c>
      <c r="J132" s="112">
        <v>6140</v>
      </c>
      <c r="K132" s="115">
        <v>202455</v>
      </c>
      <c r="L132" s="116">
        <v>8.0743869007927682E-2</v>
      </c>
      <c r="M132" s="116">
        <v>0.10506532315823269</v>
      </c>
      <c r="N132" s="116">
        <v>0.5984045837346571</v>
      </c>
      <c r="P132"/>
      <c r="Q132"/>
    </row>
    <row r="133" spans="1:17" s="18" customFormat="1">
      <c r="A133" s="119" t="s">
        <v>257</v>
      </c>
      <c r="B133" s="112">
        <v>24671</v>
      </c>
      <c r="C133" s="112">
        <v>49971</v>
      </c>
      <c r="D133" s="113">
        <v>3040</v>
      </c>
      <c r="E133" s="114">
        <v>19541</v>
      </c>
      <c r="F133" s="112">
        <v>27711</v>
      </c>
      <c r="G133" s="112">
        <v>69512</v>
      </c>
      <c r="H133" s="112">
        <v>10709</v>
      </c>
      <c r="I133" s="112">
        <v>7777</v>
      </c>
      <c r="J133" s="112">
        <v>3824</v>
      </c>
      <c r="K133" s="115">
        <v>119533</v>
      </c>
      <c r="L133" s="116">
        <v>8.9590322337764469E-2</v>
      </c>
      <c r="M133" s="116">
        <v>6.5061531125295946E-2</v>
      </c>
      <c r="N133" s="116">
        <v>0.6244468054846779</v>
      </c>
      <c r="P133"/>
      <c r="Q133"/>
    </row>
    <row r="134" spans="1:17">
      <c r="A134" s="111" t="s">
        <v>258</v>
      </c>
      <c r="B134" s="112">
        <v>16240</v>
      </c>
      <c r="C134" s="112">
        <v>35253</v>
      </c>
      <c r="D134" s="113">
        <v>2192</v>
      </c>
      <c r="E134" s="114">
        <v>15625</v>
      </c>
      <c r="F134" s="112">
        <v>18432</v>
      </c>
      <c r="G134" s="112">
        <v>50878</v>
      </c>
      <c r="H134" s="112">
        <v>7504</v>
      </c>
      <c r="I134" s="112">
        <v>10137</v>
      </c>
      <c r="J134" s="112">
        <v>4067</v>
      </c>
      <c r="K134" s="115">
        <v>91018</v>
      </c>
      <c r="L134" s="116">
        <v>8.244523061372476E-2</v>
      </c>
      <c r="M134" s="116">
        <v>0.11137357445779955</v>
      </c>
      <c r="N134" s="116">
        <v>0.56574523720582737</v>
      </c>
    </row>
    <row r="135" spans="1:17">
      <c r="A135" s="111" t="s">
        <v>259</v>
      </c>
      <c r="B135" s="112">
        <v>23909</v>
      </c>
      <c r="C135" s="112">
        <v>53701</v>
      </c>
      <c r="D135" s="113">
        <v>3356</v>
      </c>
      <c r="E135" s="114">
        <v>22612</v>
      </c>
      <c r="F135" s="112">
        <v>27265</v>
      </c>
      <c r="G135" s="112">
        <v>76313</v>
      </c>
      <c r="H135" s="112">
        <v>11822</v>
      </c>
      <c r="I135" s="112">
        <v>17277</v>
      </c>
      <c r="J135" s="112">
        <v>4762</v>
      </c>
      <c r="K135" s="115">
        <v>137439</v>
      </c>
      <c r="L135" s="116">
        <v>8.601634179526918E-2</v>
      </c>
      <c r="M135" s="116">
        <v>0.12570667714404207</v>
      </c>
      <c r="N135" s="116">
        <v>0.56468687927007621</v>
      </c>
    </row>
    <row r="136" spans="1:17">
      <c r="A136" s="111" t="s">
        <v>260</v>
      </c>
      <c r="B136" s="112">
        <v>23679</v>
      </c>
      <c r="C136" s="112">
        <v>46080</v>
      </c>
      <c r="D136" s="113">
        <v>2782</v>
      </c>
      <c r="E136" s="114">
        <v>19976</v>
      </c>
      <c r="F136" s="112">
        <v>26461</v>
      </c>
      <c r="G136" s="112">
        <v>66056</v>
      </c>
      <c r="H136" s="112">
        <v>11618</v>
      </c>
      <c r="I136" s="112">
        <v>15898</v>
      </c>
      <c r="J136" s="112">
        <v>3792</v>
      </c>
      <c r="K136" s="115">
        <v>123825</v>
      </c>
      <c r="L136" s="116">
        <v>9.3825964062184533E-2</v>
      </c>
      <c r="M136" s="116">
        <v>0.12839087421764586</v>
      </c>
      <c r="N136" s="116">
        <v>0.56336765596608118</v>
      </c>
    </row>
    <row r="137" spans="1:17">
      <c r="A137" s="111" t="s">
        <v>261</v>
      </c>
      <c r="B137" s="112">
        <v>23152</v>
      </c>
      <c r="C137" s="112">
        <v>47769</v>
      </c>
      <c r="D137" s="113">
        <v>2649</v>
      </c>
      <c r="E137" s="114">
        <v>20124</v>
      </c>
      <c r="F137" s="112">
        <v>25801</v>
      </c>
      <c r="G137" s="112">
        <v>67893</v>
      </c>
      <c r="H137" s="112">
        <v>12072</v>
      </c>
      <c r="I137" s="112">
        <v>16737</v>
      </c>
      <c r="J137" s="112">
        <v>3892</v>
      </c>
      <c r="K137" s="115">
        <v>126395</v>
      </c>
      <c r="L137" s="116">
        <v>9.5510107203607739E-2</v>
      </c>
      <c r="M137" s="116">
        <v>0.13241821274575735</v>
      </c>
      <c r="N137" s="116">
        <v>0.5611060564104593</v>
      </c>
    </row>
    <row r="138" spans="1:17">
      <c r="A138" s="111" t="s">
        <v>262</v>
      </c>
      <c r="B138" s="112">
        <v>28197</v>
      </c>
      <c r="C138" s="112">
        <v>62837</v>
      </c>
      <c r="D138" s="113">
        <v>3582</v>
      </c>
      <c r="E138" s="114">
        <v>26632</v>
      </c>
      <c r="F138" s="112">
        <v>31779</v>
      </c>
      <c r="G138" s="112">
        <v>89469</v>
      </c>
      <c r="H138" s="112">
        <v>15541</v>
      </c>
      <c r="I138" s="112">
        <v>23820</v>
      </c>
      <c r="J138" s="112">
        <v>4084</v>
      </c>
      <c r="K138" s="115">
        <v>164693</v>
      </c>
      <c r="L138" s="116">
        <v>9.4363451998567036E-2</v>
      </c>
      <c r="M138" s="116">
        <v>0.14463274091795036</v>
      </c>
      <c r="N138" s="116">
        <v>0.55274966149138094</v>
      </c>
      <c r="P138" t="s">
        <v>263</v>
      </c>
    </row>
    <row r="139" spans="1:17">
      <c r="A139" s="111" t="s">
        <v>264</v>
      </c>
      <c r="B139" s="112">
        <v>19344</v>
      </c>
      <c r="C139" s="112">
        <v>42027</v>
      </c>
      <c r="D139" s="113">
        <v>1748</v>
      </c>
      <c r="E139" s="114">
        <v>22045</v>
      </c>
      <c r="F139" s="112">
        <v>21092</v>
      </c>
      <c r="G139" s="112">
        <v>64072</v>
      </c>
      <c r="H139" s="112">
        <v>8050</v>
      </c>
      <c r="I139" s="112">
        <v>10445</v>
      </c>
      <c r="J139" s="112">
        <v>2950</v>
      </c>
      <c r="K139" s="115">
        <v>106609</v>
      </c>
      <c r="L139" s="116">
        <v>7.5509572362558508E-2</v>
      </c>
      <c r="M139" s="116">
        <v>9.7974842649307281E-2</v>
      </c>
      <c r="N139" s="116">
        <v>0.57566434353572404</v>
      </c>
      <c r="O139" s="117">
        <v>2012</v>
      </c>
      <c r="P139">
        <f>SUM(I139:I150)*100/SUM(K139:K150)</f>
        <v>13.149687688258981</v>
      </c>
      <c r="Q139">
        <f>SUM(H139:H150)*100/SUM(K139:K150)</f>
        <v>8.0811693458892169</v>
      </c>
    </row>
    <row r="140" spans="1:17">
      <c r="A140" s="111" t="s">
        <v>265</v>
      </c>
      <c r="B140" s="112">
        <v>20738</v>
      </c>
      <c r="C140" s="112">
        <v>47499</v>
      </c>
      <c r="D140" s="113">
        <v>2039</v>
      </c>
      <c r="E140" s="114">
        <v>21996</v>
      </c>
      <c r="F140" s="112">
        <v>22777</v>
      </c>
      <c r="G140" s="112">
        <v>69495</v>
      </c>
      <c r="H140" s="112">
        <v>9779</v>
      </c>
      <c r="I140" s="112">
        <v>13709</v>
      </c>
      <c r="J140" s="112">
        <v>3308</v>
      </c>
      <c r="K140" s="115">
        <v>119068</v>
      </c>
      <c r="L140" s="116">
        <v>8.2129539422850811E-2</v>
      </c>
      <c r="M140" s="116">
        <v>0.11513588873584843</v>
      </c>
      <c r="N140" s="116">
        <v>0.57309268653206569</v>
      </c>
    </row>
    <row r="141" spans="1:17">
      <c r="A141" s="111" t="s">
        <v>266</v>
      </c>
      <c r="B141" s="112">
        <v>21350</v>
      </c>
      <c r="C141" s="112">
        <v>63440</v>
      </c>
      <c r="D141" s="113">
        <v>2319</v>
      </c>
      <c r="E141" s="114">
        <v>27838</v>
      </c>
      <c r="F141" s="112">
        <v>23669</v>
      </c>
      <c r="G141" s="112">
        <v>91278</v>
      </c>
      <c r="H141" s="112">
        <v>11781</v>
      </c>
      <c r="I141" s="112">
        <v>20352</v>
      </c>
      <c r="J141" s="112">
        <v>4481</v>
      </c>
      <c r="K141" s="115">
        <v>151561</v>
      </c>
      <c r="L141" s="116">
        <v>7.7731078575623017E-2</v>
      </c>
      <c r="M141" s="116">
        <v>0.13428256609549949</v>
      </c>
      <c r="N141" s="116">
        <v>0.55944471203013968</v>
      </c>
      <c r="P141">
        <f>(I139+I140)*100/(K139+K140)</f>
        <v>10.702907252400555</v>
      </c>
    </row>
    <row r="142" spans="1:17">
      <c r="A142" s="111" t="s">
        <v>267</v>
      </c>
      <c r="B142" s="112">
        <v>17286</v>
      </c>
      <c r="C142" s="112">
        <v>43904</v>
      </c>
      <c r="D142" s="113">
        <v>1688</v>
      </c>
      <c r="E142" s="114">
        <v>23001</v>
      </c>
      <c r="F142" s="112">
        <v>18974</v>
      </c>
      <c r="G142" s="112">
        <v>66905</v>
      </c>
      <c r="H142" s="112">
        <v>10349</v>
      </c>
      <c r="I142" s="112">
        <v>13011</v>
      </c>
      <c r="J142" s="112">
        <v>2796</v>
      </c>
      <c r="K142" s="115">
        <v>112035</v>
      </c>
      <c r="L142" s="116">
        <v>9.2372919177042892E-2</v>
      </c>
      <c r="M142" s="116">
        <v>0.11613335118489758</v>
      </c>
      <c r="N142" s="116">
        <v>0.54616860802427813</v>
      </c>
    </row>
    <row r="143" spans="1:17">
      <c r="A143" s="111" t="s">
        <v>268</v>
      </c>
      <c r="B143" s="112">
        <v>22154</v>
      </c>
      <c r="C143" s="112">
        <v>48187</v>
      </c>
      <c r="D143" s="113">
        <v>2263</v>
      </c>
      <c r="E143" s="114">
        <v>26694</v>
      </c>
      <c r="F143" s="112">
        <v>24417</v>
      </c>
      <c r="G143" s="112">
        <v>74881</v>
      </c>
      <c r="H143" s="112">
        <v>11324</v>
      </c>
      <c r="I143" s="112">
        <v>15659</v>
      </c>
      <c r="J143" s="112">
        <v>3491</v>
      </c>
      <c r="K143" s="115">
        <v>129772</v>
      </c>
      <c r="L143" s="116">
        <v>8.7260734210769658E-2</v>
      </c>
      <c r="M143" s="116">
        <v>0.12066547483278366</v>
      </c>
      <c r="N143" s="116">
        <v>0.5420352618438492</v>
      </c>
    </row>
    <row r="144" spans="1:17">
      <c r="A144" s="111" t="s">
        <v>269</v>
      </c>
      <c r="B144" s="112">
        <v>29755</v>
      </c>
      <c r="C144" s="112">
        <v>65912</v>
      </c>
      <c r="D144" s="113">
        <v>2745</v>
      </c>
      <c r="E144" s="114">
        <v>34083</v>
      </c>
      <c r="F144" s="112">
        <v>32500</v>
      </c>
      <c r="G144" s="112">
        <v>99995</v>
      </c>
      <c r="H144" s="112">
        <v>12010</v>
      </c>
      <c r="I144" s="112">
        <v>22355</v>
      </c>
      <c r="J144" s="112">
        <v>7436</v>
      </c>
      <c r="K144" s="115">
        <v>174296</v>
      </c>
      <c r="L144" s="116">
        <v>6.8905769495570757E-2</v>
      </c>
      <c r="M144" s="116">
        <v>0.12825882406939917</v>
      </c>
      <c r="N144" s="116">
        <v>0.54887662367466838</v>
      </c>
      <c r="O144">
        <f>SUM(H139:H144)*100/SUM($K139:$K144)</f>
        <v>7.9780321450675054</v>
      </c>
      <c r="P144">
        <f>SUM(I139:I144)*100/SUM($K139:$K144)</f>
        <v>12.041606320611187</v>
      </c>
    </row>
    <row r="145" spans="1:16">
      <c r="A145" s="111" t="s">
        <v>270</v>
      </c>
      <c r="B145" s="112">
        <v>17827</v>
      </c>
      <c r="C145" s="112">
        <v>43961</v>
      </c>
      <c r="D145" s="113">
        <v>2323</v>
      </c>
      <c r="E145" s="114">
        <v>23014</v>
      </c>
      <c r="F145" s="112">
        <v>20150</v>
      </c>
      <c r="G145" s="112">
        <v>66975</v>
      </c>
      <c r="H145" s="112">
        <v>7377</v>
      </c>
      <c r="I145" s="112">
        <v>13186</v>
      </c>
      <c r="J145" s="112">
        <v>3228</v>
      </c>
      <c r="K145" s="115">
        <v>110916</v>
      </c>
      <c r="L145" s="116">
        <v>6.6509791193335499E-2</v>
      </c>
      <c r="M145" s="116">
        <v>0.11888275812326446</v>
      </c>
      <c r="N145" s="116">
        <v>0.55707021529806344</v>
      </c>
    </row>
    <row r="146" spans="1:16">
      <c r="A146" s="111" t="s">
        <v>271</v>
      </c>
      <c r="B146" s="112">
        <v>14561</v>
      </c>
      <c r="C146" s="112">
        <v>37852</v>
      </c>
      <c r="D146" s="113">
        <v>1597</v>
      </c>
      <c r="E146" s="114">
        <v>18747</v>
      </c>
      <c r="F146" s="112">
        <v>16158</v>
      </c>
      <c r="G146" s="112">
        <v>56599</v>
      </c>
      <c r="H146" s="112">
        <v>6832</v>
      </c>
      <c r="I146" s="112">
        <v>12687</v>
      </c>
      <c r="J146" s="112">
        <v>2918</v>
      </c>
      <c r="K146" s="115">
        <v>95194</v>
      </c>
      <c r="L146" s="116">
        <v>7.1769229153097885E-2</v>
      </c>
      <c r="M146" s="116">
        <v>0.13327520642057272</v>
      </c>
      <c r="N146" s="116">
        <v>0.55059142382923298</v>
      </c>
    </row>
    <row r="147" spans="1:16">
      <c r="A147" s="111" t="s">
        <v>272</v>
      </c>
      <c r="B147" s="112">
        <v>20630</v>
      </c>
      <c r="C147" s="112">
        <v>56230</v>
      </c>
      <c r="D147" s="113">
        <v>2309</v>
      </c>
      <c r="E147" s="114">
        <v>27998</v>
      </c>
      <c r="F147" s="112">
        <v>22939</v>
      </c>
      <c r="G147" s="112">
        <v>84228</v>
      </c>
      <c r="H147" s="112">
        <v>11678</v>
      </c>
      <c r="I147" s="112">
        <v>22795</v>
      </c>
      <c r="J147" s="112">
        <v>3473</v>
      </c>
      <c r="K147" s="115">
        <v>145113</v>
      </c>
      <c r="L147" s="116">
        <v>8.0475215866255959E-2</v>
      </c>
      <c r="M147" s="116">
        <v>0.15708447899223363</v>
      </c>
      <c r="N147" s="116">
        <v>0.52965619896218807</v>
      </c>
    </row>
    <row r="148" spans="1:16">
      <c r="A148" s="111" t="s">
        <v>273</v>
      </c>
      <c r="B148" s="112">
        <v>17409</v>
      </c>
      <c r="C148" s="112">
        <v>49759</v>
      </c>
      <c r="D148" s="113">
        <v>1719</v>
      </c>
      <c r="E148" s="114">
        <v>28156</v>
      </c>
      <c r="F148" s="112">
        <v>19128</v>
      </c>
      <c r="G148" s="112">
        <v>77915</v>
      </c>
      <c r="H148" s="112">
        <v>11211</v>
      </c>
      <c r="I148" s="112">
        <v>17121</v>
      </c>
      <c r="J148" s="112">
        <v>4506</v>
      </c>
      <c r="K148" s="115">
        <v>129881</v>
      </c>
      <c r="L148" s="116">
        <v>8.631747522732347E-2</v>
      </c>
      <c r="M148" s="116">
        <v>0.13182066661020472</v>
      </c>
      <c r="N148" s="116">
        <v>0.51715031451867477</v>
      </c>
    </row>
    <row r="149" spans="1:16">
      <c r="A149" s="111" t="s">
        <v>274</v>
      </c>
      <c r="B149" s="112">
        <v>18760</v>
      </c>
      <c r="C149" s="112">
        <v>52081</v>
      </c>
      <c r="D149" s="113">
        <v>1834</v>
      </c>
      <c r="E149" s="114">
        <v>28595</v>
      </c>
      <c r="F149" s="112">
        <v>20594</v>
      </c>
      <c r="G149" s="112">
        <v>80676</v>
      </c>
      <c r="H149" s="112">
        <v>12441</v>
      </c>
      <c r="I149" s="112">
        <v>20595</v>
      </c>
      <c r="J149" s="112">
        <v>4140</v>
      </c>
      <c r="K149" s="115">
        <v>138446</v>
      </c>
      <c r="L149" s="116">
        <v>8.9861751152073732E-2</v>
      </c>
      <c r="M149" s="116">
        <v>0.14875836066047413</v>
      </c>
      <c r="N149" s="116">
        <v>0.51168686708175026</v>
      </c>
    </row>
    <row r="150" spans="1:16">
      <c r="A150" s="111" t="s">
        <v>275</v>
      </c>
      <c r="B150" s="112">
        <v>21969</v>
      </c>
      <c r="C150" s="112">
        <v>60327</v>
      </c>
      <c r="D150" s="113">
        <v>2963</v>
      </c>
      <c r="E150" s="114">
        <v>34523</v>
      </c>
      <c r="F150" s="112">
        <v>24932</v>
      </c>
      <c r="G150" s="112">
        <v>94850</v>
      </c>
      <c r="H150" s="112">
        <v>14604</v>
      </c>
      <c r="I150" s="112">
        <v>25449</v>
      </c>
      <c r="J150" s="112">
        <v>4224</v>
      </c>
      <c r="K150" s="115">
        <v>164059</v>
      </c>
      <c r="L150" s="116">
        <v>8.9016756166988703E-2</v>
      </c>
      <c r="M150" s="116">
        <v>0.15512102353421636</v>
      </c>
      <c r="N150" s="116">
        <v>0.50162441560658055</v>
      </c>
    </row>
    <row r="151" spans="1:16">
      <c r="A151" s="111" t="s">
        <v>276</v>
      </c>
      <c r="B151" s="112">
        <v>12974</v>
      </c>
      <c r="C151" s="112">
        <v>46518</v>
      </c>
      <c r="D151" s="113">
        <v>1354</v>
      </c>
      <c r="E151" s="114">
        <v>25534</v>
      </c>
      <c r="F151" s="112">
        <v>14328</v>
      </c>
      <c r="G151" s="112">
        <v>72052</v>
      </c>
      <c r="H151" s="112">
        <v>10384</v>
      </c>
      <c r="I151" s="112">
        <v>14927</v>
      </c>
      <c r="J151" s="112">
        <v>4531</v>
      </c>
      <c r="K151" s="115">
        <v>116222</v>
      </c>
      <c r="L151" s="116">
        <v>8.9346251140059535E-2</v>
      </c>
      <c r="M151" s="116">
        <v>0.12843523601383558</v>
      </c>
      <c r="N151" s="116">
        <v>0.51188243189757532</v>
      </c>
      <c r="P151">
        <f>(I151+I152)*100/(K151+K152)</f>
        <v>14.175502742230348</v>
      </c>
    </row>
    <row r="152" spans="1:16">
      <c r="A152" s="111" t="s">
        <v>277</v>
      </c>
      <c r="B152" s="112">
        <v>15048</v>
      </c>
      <c r="C152" s="112">
        <v>49838</v>
      </c>
      <c r="D152" s="113">
        <v>1752</v>
      </c>
      <c r="E152" s="114">
        <v>28075</v>
      </c>
      <c r="F152" s="112">
        <v>16800</v>
      </c>
      <c r="G152" s="112">
        <v>77913</v>
      </c>
      <c r="H152" s="112">
        <v>10556</v>
      </c>
      <c r="I152" s="112">
        <v>19966</v>
      </c>
      <c r="J152" s="112">
        <v>4693</v>
      </c>
      <c r="K152" s="115">
        <v>129928</v>
      </c>
      <c r="L152" s="116">
        <v>8.1244997229234658E-2</v>
      </c>
      <c r="M152" s="116">
        <v>0.1536697247706422</v>
      </c>
      <c r="N152" s="116">
        <v>0.49939966750815834</v>
      </c>
    </row>
    <row r="153" spans="1:16">
      <c r="A153" s="111" t="s">
        <v>278</v>
      </c>
      <c r="B153" s="112">
        <v>20194</v>
      </c>
      <c r="C153" s="112">
        <v>74332</v>
      </c>
      <c r="D153" s="113">
        <v>2905</v>
      </c>
      <c r="E153" s="114">
        <v>36488</v>
      </c>
      <c r="F153" s="112">
        <v>23099</v>
      </c>
      <c r="G153" s="112">
        <v>110820</v>
      </c>
      <c r="H153" s="112">
        <v>15802</v>
      </c>
      <c r="I153" s="112">
        <v>31006</v>
      </c>
      <c r="J153" s="112">
        <v>5941</v>
      </c>
      <c r="K153" s="115">
        <v>186668</v>
      </c>
      <c r="L153" s="116">
        <v>8.4652966764523108E-2</v>
      </c>
      <c r="M153" s="116">
        <v>0.1661023849829644</v>
      </c>
      <c r="N153" s="116">
        <v>0.5063856686737952</v>
      </c>
    </row>
    <row r="154" spans="1:16">
      <c r="A154" s="111" t="s">
        <v>279</v>
      </c>
      <c r="B154" s="112">
        <v>13722</v>
      </c>
      <c r="C154" s="112">
        <v>55311</v>
      </c>
      <c r="D154" s="113">
        <v>1473</v>
      </c>
      <c r="E154" s="114">
        <v>29849</v>
      </c>
      <c r="F154" s="112">
        <v>15195</v>
      </c>
      <c r="G154" s="112">
        <v>85160</v>
      </c>
      <c r="H154" s="112">
        <v>10897</v>
      </c>
      <c r="I154" s="112">
        <v>17454</v>
      </c>
      <c r="J154" s="112">
        <v>5850</v>
      </c>
      <c r="K154" s="115">
        <v>134556</v>
      </c>
      <c r="L154" s="116">
        <v>8.0984868753530129E-2</v>
      </c>
      <c r="M154" s="116">
        <v>0.12971550878444663</v>
      </c>
      <c r="N154" s="116">
        <v>0.51304289663783109</v>
      </c>
    </row>
    <row r="155" spans="1:16">
      <c r="A155" s="111" t="s">
        <v>280</v>
      </c>
      <c r="B155" s="112">
        <v>14805</v>
      </c>
      <c r="C155" s="112">
        <v>55785</v>
      </c>
      <c r="D155" s="113">
        <v>1499</v>
      </c>
      <c r="E155" s="114">
        <v>33430</v>
      </c>
      <c r="F155" s="112">
        <v>16304</v>
      </c>
      <c r="G155" s="112">
        <v>89215</v>
      </c>
      <c r="H155" s="112">
        <v>12571</v>
      </c>
      <c r="I155" s="112">
        <v>23092</v>
      </c>
      <c r="J155" s="112">
        <v>5877</v>
      </c>
      <c r="K155" s="115">
        <v>147059</v>
      </c>
      <c r="L155" s="116">
        <v>8.5482697420763101E-2</v>
      </c>
      <c r="M155" s="116">
        <v>0.15702541156950611</v>
      </c>
      <c r="N155" s="116">
        <v>0.48001142398629121</v>
      </c>
    </row>
    <row r="156" spans="1:16">
      <c r="A156" s="111" t="s">
        <v>281</v>
      </c>
      <c r="B156" s="112">
        <v>16885</v>
      </c>
      <c r="C156" s="112">
        <v>69800</v>
      </c>
      <c r="D156" s="113">
        <v>2096</v>
      </c>
      <c r="E156" s="114">
        <v>44544</v>
      </c>
      <c r="F156" s="112">
        <v>18981</v>
      </c>
      <c r="G156" s="112">
        <v>114344</v>
      </c>
      <c r="H156" s="112">
        <v>17583</v>
      </c>
      <c r="I156" s="112">
        <v>33748</v>
      </c>
      <c r="J156" s="112">
        <v>6933</v>
      </c>
      <c r="K156" s="115">
        <v>191589</v>
      </c>
      <c r="L156" s="116">
        <v>9.1774579960227365E-2</v>
      </c>
      <c r="M156" s="116">
        <v>0.17614789993162447</v>
      </c>
      <c r="N156" s="116">
        <v>0.45245290700405555</v>
      </c>
      <c r="O156">
        <f>SUM(H151:H156)*100/SUM($K151:$K156)</f>
        <v>8.5862153457642307</v>
      </c>
      <c r="P156">
        <f>SUM(I151:I156)*100/SUM($K151:$K156)</f>
        <v>15.473465324241575</v>
      </c>
    </row>
    <row r="157" spans="1:16">
      <c r="A157" s="111" t="s">
        <v>282</v>
      </c>
      <c r="B157" s="112">
        <v>12692</v>
      </c>
      <c r="C157" s="112">
        <v>50094</v>
      </c>
      <c r="D157" s="113">
        <v>1415</v>
      </c>
      <c r="E157" s="114">
        <v>32181</v>
      </c>
      <c r="F157" s="112">
        <v>14107</v>
      </c>
      <c r="G157" s="112">
        <v>82275</v>
      </c>
      <c r="H157" s="112">
        <v>13112</v>
      </c>
      <c r="I157" s="112">
        <v>17251</v>
      </c>
      <c r="J157" s="112">
        <v>4873</v>
      </c>
      <c r="K157" s="115">
        <v>131618</v>
      </c>
      <c r="L157" s="7">
        <f>H157/$K157</f>
        <v>9.9621632299533497E-2</v>
      </c>
      <c r="M157" s="7">
        <f>I157/$K157</f>
        <v>0.13106869881019315</v>
      </c>
      <c r="N157" s="7">
        <f>(B157+C157)/K157</f>
        <v>0.47703201689738484</v>
      </c>
    </row>
    <row r="158" spans="1:16">
      <c r="A158" s="111" t="s">
        <v>283</v>
      </c>
      <c r="B158" s="112">
        <v>10061</v>
      </c>
      <c r="C158" s="112">
        <v>44208</v>
      </c>
      <c r="D158" s="113">
        <v>1185</v>
      </c>
      <c r="E158" s="114">
        <v>26702</v>
      </c>
      <c r="F158" s="112">
        <v>11246</v>
      </c>
      <c r="G158" s="112">
        <v>70910</v>
      </c>
      <c r="H158" s="112">
        <v>9468</v>
      </c>
      <c r="I158" s="112">
        <v>20075</v>
      </c>
      <c r="J158" s="112">
        <v>4119</v>
      </c>
      <c r="K158" s="115">
        <v>115818</v>
      </c>
      <c r="L158" s="7">
        <f t="shared" ref="L158:M165" si="0">H158/$K158</f>
        <v>8.174895094026835E-2</v>
      </c>
      <c r="M158" s="7">
        <f t="shared" si="0"/>
        <v>0.17333229722495641</v>
      </c>
      <c r="N158" s="7">
        <f t="shared" ref="N158:N165" si="1">(B158+C158)/K158</f>
        <v>0.4685713792329344</v>
      </c>
    </row>
    <row r="159" spans="1:16">
      <c r="A159" s="111" t="s">
        <v>284</v>
      </c>
      <c r="B159" s="112">
        <v>13562</v>
      </c>
      <c r="C159" s="112">
        <v>55701</v>
      </c>
      <c r="D159" s="113">
        <v>1986</v>
      </c>
      <c r="E159" s="114">
        <v>37336</v>
      </c>
      <c r="F159" s="112">
        <v>15548</v>
      </c>
      <c r="G159" s="112">
        <v>93037</v>
      </c>
      <c r="H159" s="112">
        <v>15748</v>
      </c>
      <c r="I159" s="112">
        <v>30627</v>
      </c>
      <c r="J159" s="112">
        <v>5396</v>
      </c>
      <c r="K159" s="115">
        <v>160356</v>
      </c>
      <c r="L159" s="7">
        <f t="shared" si="0"/>
        <v>9.8206490558507317E-2</v>
      </c>
      <c r="M159" s="7">
        <f t="shared" si="0"/>
        <v>0.19099378881987578</v>
      </c>
      <c r="N159" s="7">
        <f t="shared" si="1"/>
        <v>0.43193269974307169</v>
      </c>
    </row>
    <row r="160" spans="1:16">
      <c r="A160" s="111" t="s">
        <v>285</v>
      </c>
      <c r="B160" s="112">
        <v>12280</v>
      </c>
      <c r="C160" s="112">
        <v>57035</v>
      </c>
      <c r="D160" s="113">
        <v>1655</v>
      </c>
      <c r="E160" s="114">
        <v>39819</v>
      </c>
      <c r="F160" s="112">
        <v>13935</v>
      </c>
      <c r="G160" s="112">
        <v>96854</v>
      </c>
      <c r="H160" s="112">
        <v>14966</v>
      </c>
      <c r="I160" s="112">
        <v>25990</v>
      </c>
      <c r="J160" s="112">
        <v>5138</v>
      </c>
      <c r="K160" s="115">
        <v>156883</v>
      </c>
      <c r="L160" s="7">
        <f t="shared" si="0"/>
        <v>9.5395932000280459E-2</v>
      </c>
      <c r="M160" s="7">
        <f t="shared" si="0"/>
        <v>0.16566485852514293</v>
      </c>
      <c r="N160" s="7">
        <f t="shared" si="1"/>
        <v>0.44182607420816788</v>
      </c>
    </row>
    <row r="161" spans="1:14">
      <c r="A161" s="111" t="s">
        <v>286</v>
      </c>
      <c r="B161" s="112">
        <v>13516</v>
      </c>
      <c r="C161" s="112">
        <v>52485</v>
      </c>
      <c r="D161" s="113">
        <v>1857</v>
      </c>
      <c r="E161" s="114">
        <v>39326</v>
      </c>
      <c r="F161" s="112">
        <v>15373</v>
      </c>
      <c r="G161" s="112">
        <v>91811</v>
      </c>
      <c r="H161" s="112">
        <v>14586</v>
      </c>
      <c r="I161" s="112">
        <v>31431</v>
      </c>
      <c r="J161" s="112">
        <v>4935</v>
      </c>
      <c r="K161" s="115">
        <v>158136</v>
      </c>
      <c r="L161" s="7">
        <f t="shared" si="0"/>
        <v>9.2237061769616033E-2</v>
      </c>
      <c r="M161" s="7">
        <f t="shared" si="0"/>
        <v>0.19875929579602367</v>
      </c>
      <c r="N161" s="7">
        <f t="shared" si="1"/>
        <v>0.41736859412151567</v>
      </c>
    </row>
    <row r="162" spans="1:14">
      <c r="A162" s="111" t="s">
        <v>287</v>
      </c>
      <c r="B162" s="112">
        <v>17146</v>
      </c>
      <c r="C162" s="112">
        <v>61642</v>
      </c>
      <c r="D162" s="113">
        <v>2778</v>
      </c>
      <c r="E162" s="114">
        <v>46861</v>
      </c>
      <c r="F162" s="112">
        <v>19924</v>
      </c>
      <c r="G162" s="112">
        <v>108503</v>
      </c>
      <c r="H162" s="112">
        <v>17162</v>
      </c>
      <c r="I162" s="112">
        <v>38328</v>
      </c>
      <c r="J162" s="112">
        <v>4596</v>
      </c>
      <c r="K162" s="115">
        <v>188513</v>
      </c>
      <c r="L162" s="7">
        <f t="shared" si="0"/>
        <v>9.1038814299279097E-2</v>
      </c>
      <c r="M162" s="7">
        <f t="shared" si="0"/>
        <v>0.20331754308721414</v>
      </c>
      <c r="N162" s="7">
        <f t="shared" si="1"/>
        <v>0.41794465103202433</v>
      </c>
    </row>
    <row r="163" spans="1:14">
      <c r="A163" s="111" t="s">
        <v>288</v>
      </c>
      <c r="B163" s="112">
        <v>9921</v>
      </c>
      <c r="C163" s="112">
        <v>44125</v>
      </c>
      <c r="D163" s="113">
        <v>683</v>
      </c>
      <c r="E163" s="114">
        <v>34031</v>
      </c>
      <c r="F163" s="112">
        <v>10604</v>
      </c>
      <c r="G163" s="112">
        <v>78156</v>
      </c>
      <c r="H163" s="112">
        <v>10611</v>
      </c>
      <c r="I163" s="112">
        <v>20431</v>
      </c>
      <c r="J163" s="112">
        <v>6260</v>
      </c>
      <c r="K163" s="115">
        <v>126062</v>
      </c>
      <c r="L163" s="7">
        <f t="shared" si="0"/>
        <v>8.4172867319255606E-2</v>
      </c>
      <c r="M163" s="7">
        <f t="shared" si="0"/>
        <v>0.16207104440672052</v>
      </c>
      <c r="N163" s="7">
        <f t="shared" si="1"/>
        <v>0.42872554774634702</v>
      </c>
    </row>
    <row r="164" spans="1:14">
      <c r="A164" s="111" t="s">
        <v>289</v>
      </c>
      <c r="B164" s="112">
        <v>10500</v>
      </c>
      <c r="C164" s="112">
        <v>49926</v>
      </c>
      <c r="D164" s="113">
        <v>960</v>
      </c>
      <c r="E164" s="114">
        <v>41240</v>
      </c>
      <c r="F164" s="112">
        <v>11460</v>
      </c>
      <c r="G164" s="112">
        <v>91166</v>
      </c>
      <c r="H164" s="112">
        <v>11766</v>
      </c>
      <c r="I164" s="112">
        <v>26191</v>
      </c>
      <c r="J164" s="112">
        <v>5225</v>
      </c>
      <c r="K164" s="115">
        <v>145808</v>
      </c>
      <c r="L164" s="7">
        <f t="shared" si="0"/>
        <v>8.0695160759354762E-2</v>
      </c>
      <c r="M164" s="7">
        <f t="shared" si="0"/>
        <v>0.17962663228355097</v>
      </c>
      <c r="N164" s="7">
        <f t="shared" si="1"/>
        <v>0.41442170525622735</v>
      </c>
    </row>
    <row r="165" spans="1:14">
      <c r="A165" s="111" t="s">
        <v>290</v>
      </c>
      <c r="B165" s="112">
        <v>13648</v>
      </c>
      <c r="C165" s="112">
        <v>61174</v>
      </c>
      <c r="D165" s="113">
        <v>1445</v>
      </c>
      <c r="E165" s="114">
        <v>49352</v>
      </c>
      <c r="F165" s="112">
        <v>15093</v>
      </c>
      <c r="G165" s="112">
        <v>110526</v>
      </c>
      <c r="H165" s="112">
        <v>16379</v>
      </c>
      <c r="I165" s="112">
        <v>34792</v>
      </c>
      <c r="J165" s="112">
        <v>6778</v>
      </c>
      <c r="K165" s="115">
        <v>183568</v>
      </c>
      <c r="L165" s="7">
        <f t="shared" si="0"/>
        <v>8.9225790987535955E-2</v>
      </c>
      <c r="M165" s="7">
        <f t="shared" si="0"/>
        <v>0.18953194456550163</v>
      </c>
      <c r="N165" s="7">
        <f t="shared" si="1"/>
        <v>0.40759827420901246</v>
      </c>
    </row>
  </sheetData>
  <mergeCells count="2">
    <mergeCell ref="A1:K1"/>
    <mergeCell ref="P23:T23"/>
  </mergeCells>
  <hyperlinks>
    <hyperlink ref="A13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Chapô</vt:lpstr>
      <vt:lpstr>Graph1_Emissions</vt:lpstr>
      <vt:lpstr>Graph2_EvolAides</vt:lpstr>
      <vt:lpstr>Tabl1_Bonus</vt:lpstr>
      <vt:lpstr>Graph 3_Décomposition</vt:lpstr>
      <vt:lpstr>Graph4_Citadines</vt:lpstr>
      <vt:lpstr>Graph5_Occasion</vt:lpstr>
      <vt:lpstr>Tabl2_SUV</vt:lpstr>
      <vt:lpstr>Graph6_PartVE</vt:lpstr>
      <vt:lpstr>Graph7a_VE</vt:lpstr>
      <vt:lpstr>Graph7b-VHR</vt:lpstr>
      <vt:lpstr>Graph8_Subventions</vt:lpstr>
      <vt:lpstr>Graph9_EmissionCO2UE</vt:lpstr>
      <vt:lpstr>Tabl3_malusnet</vt:lpstr>
      <vt:lpstr>Table4_malus0</vt:lpstr>
      <vt:lpstr>Tabl5_Localisation</vt:lpstr>
    </vt:vector>
  </TitlesOfParts>
  <Company>SPM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Robinet</dc:creator>
  <cp:lastModifiedBy>MONTOUT Sylvie</cp:lastModifiedBy>
  <dcterms:created xsi:type="dcterms:W3CDTF">2024-02-23T14:55:14Z</dcterms:created>
  <dcterms:modified xsi:type="dcterms:W3CDTF">2024-05-22T13:02:42Z</dcterms:modified>
</cp:coreProperties>
</file>